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投资处工作\2.奖补资金\2-园区有效投入（待市级结束后开展23年度）\资金拨付\拨付材料\"/>
    </mc:Choice>
  </mc:AlternateContent>
  <bookViews>
    <workbookView xWindow="0" yWindow="0" windowWidth="19200" windowHeight="7635"/>
  </bookViews>
  <sheets>
    <sheet name="sheet1" sheetId="6" r:id="rId1"/>
    <sheet name="附表3-不划分企业类型 " sheetId="17" state="hidden" r:id="rId2"/>
    <sheet name="全额核减" sheetId="14" state="hidden" r:id="rId3"/>
  </sheets>
  <definedNames>
    <definedName name="_xlnm._FilterDatabase" localSheetId="0" hidden="1">sheet1!$A$3:$E$3</definedName>
    <definedName name="_xlnm._FilterDatabase" localSheetId="1" hidden="1">'附表3-不划分企业类型 '!$A$6:$AR$233</definedName>
    <definedName name="_xlnm._FilterDatabase" localSheetId="2" hidden="1">全额核减!$A$3:$XEX$20</definedName>
    <definedName name="_xlnm.Print_Area" localSheetId="0">sheet1!$A$1:$D$225</definedName>
    <definedName name="_xlnm.Print_Area" localSheetId="1">'附表3-不划分企业类型 '!$A$1:$AM$228</definedName>
    <definedName name="_xlnm.Print_Titles" localSheetId="0">sheet1!$3:$3</definedName>
    <definedName name="_xlnm.Print_Titles" localSheetId="1">'附表3-不划分企业类型 '!$4:$6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 i="14" l="1"/>
  <c r="AK249" i="17"/>
  <c r="AJ249" i="17"/>
  <c r="F239" i="17"/>
  <c r="F238" i="17"/>
  <c r="AC233" i="17"/>
  <c r="L233" i="17"/>
  <c r="F233" i="17"/>
  <c r="AC232" i="17"/>
  <c r="L232" i="17"/>
  <c r="F232" i="17"/>
  <c r="AC231" i="17"/>
  <c r="Z231" i="17"/>
  <c r="Y231" i="17"/>
  <c r="L231" i="17"/>
  <c r="F231" i="17"/>
  <c r="AL230" i="17"/>
  <c r="AJ230" i="17"/>
  <c r="AI230" i="17"/>
  <c r="Z230" i="17"/>
  <c r="Y230" i="17"/>
  <c r="AM229" i="17"/>
  <c r="AE229" i="17"/>
  <c r="AC229" i="17"/>
  <c r="AM228" i="17"/>
  <c r="AJ228" i="17"/>
  <c r="AI228" i="17"/>
  <c r="AE228" i="17"/>
  <c r="AC228" i="17"/>
  <c r="Z228" i="17"/>
  <c r="Y228" i="17"/>
  <c r="T228" i="17"/>
  <c r="S228" i="17"/>
  <c r="N228" i="17"/>
  <c r="M228" i="17"/>
  <c r="L228" i="17"/>
  <c r="J228" i="17"/>
  <c r="I228" i="17"/>
  <c r="AM227" i="17"/>
  <c r="AJ227" i="17"/>
  <c r="AI227" i="17"/>
  <c r="AE227" i="17"/>
  <c r="AC227" i="17"/>
  <c r="Z227" i="17"/>
  <c r="Y227" i="17"/>
  <c r="T227" i="17"/>
  <c r="S227" i="17"/>
  <c r="N227" i="17"/>
  <c r="M227" i="17"/>
  <c r="L227" i="17"/>
  <c r="J227" i="17"/>
  <c r="I227" i="17"/>
  <c r="AM226" i="17"/>
  <c r="AJ226" i="17"/>
  <c r="AI226" i="17"/>
  <c r="AE226" i="17"/>
  <c r="AC226" i="17"/>
  <c r="Z226" i="17"/>
  <c r="Y226" i="17"/>
  <c r="T226" i="17"/>
  <c r="S226" i="17"/>
  <c r="N226" i="17"/>
  <c r="M226" i="17"/>
  <c r="L226" i="17"/>
  <c r="J226" i="17"/>
  <c r="I226" i="17"/>
  <c r="AM225" i="17"/>
  <c r="AJ225" i="17"/>
  <c r="AI225" i="17"/>
  <c r="AE225" i="17"/>
  <c r="AC225" i="17"/>
  <c r="Z225" i="17"/>
  <c r="Y225" i="17"/>
  <c r="T225" i="17"/>
  <c r="S225" i="17"/>
  <c r="N225" i="17"/>
  <c r="M225" i="17"/>
  <c r="L225" i="17"/>
  <c r="J225" i="17"/>
  <c r="I225" i="17"/>
  <c r="AM224" i="17"/>
  <c r="AJ224" i="17"/>
  <c r="AI224" i="17"/>
  <c r="AE224" i="17"/>
  <c r="AC224" i="17"/>
  <c r="Z224" i="17"/>
  <c r="Y224" i="17"/>
  <c r="T224" i="17"/>
  <c r="S224" i="17"/>
  <c r="N224" i="17"/>
  <c r="M224" i="17"/>
  <c r="L224" i="17"/>
  <c r="J224" i="17"/>
  <c r="I224" i="17"/>
  <c r="AM223" i="17"/>
  <c r="AJ223" i="17"/>
  <c r="AI223" i="17"/>
  <c r="AE223" i="17"/>
  <c r="AC223" i="17"/>
  <c r="Z223" i="17"/>
  <c r="Y223" i="17"/>
  <c r="T223" i="17"/>
  <c r="S223" i="17"/>
  <c r="N223" i="17"/>
  <c r="M223" i="17"/>
  <c r="L223" i="17"/>
  <c r="J223" i="17"/>
  <c r="I223" i="17"/>
  <c r="AM222" i="17"/>
  <c r="AJ222" i="17"/>
  <c r="AI222" i="17"/>
  <c r="AE222" i="17"/>
  <c r="AC222" i="17"/>
  <c r="Z222" i="17"/>
  <c r="Y222" i="17"/>
  <c r="T222" i="17"/>
  <c r="S222" i="17"/>
  <c r="N222" i="17"/>
  <c r="M222" i="17"/>
  <c r="L222" i="17"/>
  <c r="J222" i="17"/>
  <c r="I222" i="17"/>
  <c r="AM221" i="17"/>
  <c r="AJ221" i="17"/>
  <c r="AI221" i="17"/>
  <c r="AE221" i="17"/>
  <c r="AC221" i="17"/>
  <c r="Z221" i="17"/>
  <c r="Y221" i="17"/>
  <c r="T221" i="17"/>
  <c r="S221" i="17"/>
  <c r="N221" i="17"/>
  <c r="M221" i="17"/>
  <c r="L221" i="17"/>
  <c r="J221" i="17"/>
  <c r="I221" i="17"/>
  <c r="AM220" i="17"/>
  <c r="AJ220" i="17"/>
  <c r="AI220" i="17"/>
  <c r="AE220" i="17"/>
  <c r="AC220" i="17"/>
  <c r="Z220" i="17"/>
  <c r="Y220" i="17"/>
  <c r="T220" i="17"/>
  <c r="S220" i="17"/>
  <c r="N220" i="17"/>
  <c r="M220" i="17"/>
  <c r="L220" i="17"/>
  <c r="J220" i="17"/>
  <c r="I220" i="17"/>
  <c r="AM219" i="17"/>
  <c r="AJ219" i="17"/>
  <c r="AI219" i="17"/>
  <c r="AE219" i="17"/>
  <c r="AC219" i="17"/>
  <c r="Z219" i="17"/>
  <c r="Y219" i="17"/>
  <c r="T219" i="17"/>
  <c r="S219" i="17"/>
  <c r="N219" i="17"/>
  <c r="M219" i="17"/>
  <c r="L219" i="17"/>
  <c r="J219" i="17"/>
  <c r="I219" i="17"/>
  <c r="AM218" i="17"/>
  <c r="AJ218" i="17"/>
  <c r="AI218" i="17"/>
  <c r="AE218" i="17"/>
  <c r="AC218" i="17"/>
  <c r="Z218" i="17"/>
  <c r="Y218" i="17"/>
  <c r="T218" i="17"/>
  <c r="S218" i="17"/>
  <c r="N218" i="17"/>
  <c r="M218" i="17"/>
  <c r="L218" i="17"/>
  <c r="J218" i="17"/>
  <c r="I218" i="17"/>
  <c r="AM217" i="17"/>
  <c r="AJ217" i="17"/>
  <c r="AI217" i="17"/>
  <c r="AE217" i="17"/>
  <c r="AC217" i="17"/>
  <c r="Z217" i="17"/>
  <c r="Y217" i="17"/>
  <c r="T217" i="17"/>
  <c r="S217" i="17"/>
  <c r="N217" i="17"/>
  <c r="M217" i="17"/>
  <c r="L217" i="17"/>
  <c r="J217" i="17"/>
  <c r="I217" i="17"/>
  <c r="AM216" i="17"/>
  <c r="AJ216" i="17"/>
  <c r="AI216" i="17"/>
  <c r="AE216" i="17"/>
  <c r="AC216" i="17"/>
  <c r="Z216" i="17"/>
  <c r="Y216" i="17"/>
  <c r="T216" i="17"/>
  <c r="S216" i="17"/>
  <c r="N216" i="17"/>
  <c r="M216" i="17"/>
  <c r="L216" i="17"/>
  <c r="J216" i="17"/>
  <c r="I216" i="17"/>
  <c r="AM215" i="17"/>
  <c r="AJ215" i="17"/>
  <c r="AI215" i="17"/>
  <c r="AE215" i="17"/>
  <c r="AC215" i="17"/>
  <c r="Z215" i="17"/>
  <c r="Y215" i="17"/>
  <c r="T215" i="17"/>
  <c r="S215" i="17"/>
  <c r="N215" i="17"/>
  <c r="M215" i="17"/>
  <c r="L215" i="17"/>
  <c r="J215" i="17"/>
  <c r="I215" i="17"/>
  <c r="AM214" i="17"/>
  <c r="AJ214" i="17"/>
  <c r="AI214" i="17"/>
  <c r="AE214" i="17"/>
  <c r="AD214" i="17"/>
  <c r="AC214" i="17"/>
  <c r="Z214" i="17"/>
  <c r="Y214" i="17"/>
  <c r="T214" i="17"/>
  <c r="S214" i="17"/>
  <c r="N214" i="17"/>
  <c r="M214" i="17"/>
  <c r="L214" i="17"/>
  <c r="J214" i="17"/>
  <c r="I214" i="17"/>
  <c r="AM213" i="17"/>
  <c r="AJ213" i="17"/>
  <c r="AI213" i="17"/>
  <c r="AE213" i="17"/>
  <c r="AD213" i="17"/>
  <c r="AC213" i="17"/>
  <c r="Z213" i="17"/>
  <c r="Y213" i="17"/>
  <c r="T213" i="17"/>
  <c r="S213" i="17"/>
  <c r="N213" i="17"/>
  <c r="M213" i="17"/>
  <c r="L213" i="17"/>
  <c r="J213" i="17"/>
  <c r="I213" i="17"/>
  <c r="AM212" i="17"/>
  <c r="AJ212" i="17"/>
  <c r="AI212" i="17"/>
  <c r="AE212" i="17"/>
  <c r="AC212" i="17"/>
  <c r="Z212" i="17"/>
  <c r="Y212" i="17"/>
  <c r="T212" i="17"/>
  <c r="S212" i="17"/>
  <c r="N212" i="17"/>
  <c r="M212" i="17"/>
  <c r="L212" i="17"/>
  <c r="J212" i="17"/>
  <c r="I212" i="17"/>
  <c r="AM211" i="17"/>
  <c r="AJ211" i="17"/>
  <c r="AI211" i="17"/>
  <c r="AE211" i="17"/>
  <c r="AC211" i="17"/>
  <c r="Z211" i="17"/>
  <c r="Y211" i="17"/>
  <c r="T211" i="17"/>
  <c r="S211" i="17"/>
  <c r="N211" i="17"/>
  <c r="M211" i="17"/>
  <c r="L211" i="17"/>
  <c r="J211" i="17"/>
  <c r="I211" i="17"/>
  <c r="AM210" i="17"/>
  <c r="AJ210" i="17"/>
  <c r="AI210" i="17"/>
  <c r="AE210" i="17"/>
  <c r="AC210" i="17"/>
  <c r="Z210" i="17"/>
  <c r="Y210" i="17"/>
  <c r="T210" i="17"/>
  <c r="S210" i="17"/>
  <c r="N210" i="17"/>
  <c r="M210" i="17"/>
  <c r="L210" i="17"/>
  <c r="J210" i="17"/>
  <c r="I210" i="17"/>
  <c r="AM209" i="17"/>
  <c r="AJ209" i="17"/>
  <c r="AI209" i="17"/>
  <c r="AE209" i="17"/>
  <c r="AC209" i="17"/>
  <c r="Z209" i="17"/>
  <c r="Y209" i="17"/>
  <c r="T209" i="17"/>
  <c r="S209" i="17"/>
  <c r="N209" i="17"/>
  <c r="M209" i="17"/>
  <c r="L209" i="17"/>
  <c r="J209" i="17"/>
  <c r="I209" i="17"/>
  <c r="AM208" i="17"/>
  <c r="AJ208" i="17"/>
  <c r="AI208" i="17"/>
  <c r="AE208" i="17"/>
  <c r="AC208" i="17"/>
  <c r="Z208" i="17"/>
  <c r="Y208" i="17"/>
  <c r="T208" i="17"/>
  <c r="S208" i="17"/>
  <c r="N208" i="17"/>
  <c r="M208" i="17"/>
  <c r="L208" i="17"/>
  <c r="J208" i="17"/>
  <c r="I208" i="17"/>
  <c r="AM207" i="17"/>
  <c r="AJ207" i="17"/>
  <c r="AI207" i="17"/>
  <c r="AE207" i="17"/>
  <c r="AC207" i="17"/>
  <c r="Z207" i="17"/>
  <c r="Y207" i="17"/>
  <c r="T207" i="17"/>
  <c r="S207" i="17"/>
  <c r="N207" i="17"/>
  <c r="M207" i="17"/>
  <c r="L207" i="17"/>
  <c r="J207" i="17"/>
  <c r="I207" i="17"/>
  <c r="AM206" i="17"/>
  <c r="AJ206" i="17"/>
  <c r="AI206" i="17"/>
  <c r="AE206" i="17"/>
  <c r="AC206" i="17"/>
  <c r="Z206" i="17"/>
  <c r="Y206" i="17"/>
  <c r="T206" i="17"/>
  <c r="S206" i="17"/>
  <c r="N206" i="17"/>
  <c r="M206" i="17"/>
  <c r="L206" i="17"/>
  <c r="J206" i="17"/>
  <c r="I206" i="17"/>
  <c r="AM205" i="17"/>
  <c r="AJ205" i="17"/>
  <c r="AI205" i="17"/>
  <c r="AE205" i="17"/>
  <c r="AD205" i="17"/>
  <c r="AC205" i="17"/>
  <c r="Z205" i="17"/>
  <c r="Y205" i="17"/>
  <c r="T205" i="17"/>
  <c r="S205" i="17"/>
  <c r="N205" i="17"/>
  <c r="M205" i="17"/>
  <c r="L205" i="17"/>
  <c r="J205" i="17"/>
  <c r="I205" i="17"/>
  <c r="AM204" i="17"/>
  <c r="AJ204" i="17"/>
  <c r="AI204" i="17"/>
  <c r="AE204" i="17"/>
  <c r="AC204" i="17"/>
  <c r="Z204" i="17"/>
  <c r="Y204" i="17"/>
  <c r="T204" i="17"/>
  <c r="S204" i="17"/>
  <c r="N204" i="17"/>
  <c r="M204" i="17"/>
  <c r="L204" i="17"/>
  <c r="J204" i="17"/>
  <c r="I204" i="17"/>
  <c r="AM203" i="17"/>
  <c r="AJ203" i="17"/>
  <c r="AI203" i="17"/>
  <c r="AE203" i="17"/>
  <c r="AC203" i="17"/>
  <c r="Z203" i="17"/>
  <c r="Y203" i="17"/>
  <c r="T203" i="17"/>
  <c r="S203" i="17"/>
  <c r="N203" i="17"/>
  <c r="M203" i="17"/>
  <c r="L203" i="17"/>
  <c r="J203" i="17"/>
  <c r="I203" i="17"/>
  <c r="AM202" i="17"/>
  <c r="AJ202" i="17"/>
  <c r="AI202" i="17"/>
  <c r="AE202" i="17"/>
  <c r="AC202" i="17"/>
  <c r="Z202" i="17"/>
  <c r="Y202" i="17"/>
  <c r="T202" i="17"/>
  <c r="S202" i="17"/>
  <c r="N202" i="17"/>
  <c r="M202" i="17"/>
  <c r="L202" i="17"/>
  <c r="J202" i="17"/>
  <c r="I202" i="17"/>
  <c r="AM201" i="17"/>
  <c r="AJ201" i="17"/>
  <c r="AI201" i="17"/>
  <c r="AE201" i="17"/>
  <c r="AC201" i="17"/>
  <c r="Z201" i="17"/>
  <c r="Y201" i="17"/>
  <c r="T201" i="17"/>
  <c r="S201" i="17"/>
  <c r="N201" i="17"/>
  <c r="M201" i="17"/>
  <c r="L201" i="17"/>
  <c r="J201" i="17"/>
  <c r="I201" i="17"/>
  <c r="AM200" i="17"/>
  <c r="AJ200" i="17"/>
  <c r="AI200" i="17"/>
  <c r="AE200" i="17"/>
  <c r="AD200" i="17"/>
  <c r="AC200" i="17"/>
  <c r="Z200" i="17"/>
  <c r="Y200" i="17"/>
  <c r="T200" i="17"/>
  <c r="S200" i="17"/>
  <c r="N200" i="17"/>
  <c r="M200" i="17"/>
  <c r="L200" i="17"/>
  <c r="J200" i="17"/>
  <c r="I200" i="17"/>
  <c r="AM199" i="17"/>
  <c r="AJ199" i="17"/>
  <c r="AI199" i="17"/>
  <c r="AE199" i="17"/>
  <c r="AC199" i="17"/>
  <c r="Z199" i="17"/>
  <c r="Y199" i="17"/>
  <c r="T199" i="17"/>
  <c r="S199" i="17"/>
  <c r="N199" i="17"/>
  <c r="M199" i="17"/>
  <c r="L199" i="17"/>
  <c r="J199" i="17"/>
  <c r="I199" i="17"/>
  <c r="AM198" i="17"/>
  <c r="AJ198" i="17"/>
  <c r="AI198" i="17"/>
  <c r="AE198" i="17"/>
  <c r="AC198" i="17"/>
  <c r="Z198" i="17"/>
  <c r="Y198" i="17"/>
  <c r="T198" i="17"/>
  <c r="S198" i="17"/>
  <c r="N198" i="17"/>
  <c r="M198" i="17"/>
  <c r="L198" i="17"/>
  <c r="J198" i="17"/>
  <c r="I198" i="17"/>
  <c r="AM197" i="17"/>
  <c r="AJ197" i="17"/>
  <c r="AI197" i="17"/>
  <c r="AE197" i="17"/>
  <c r="AC197" i="17"/>
  <c r="Z197" i="17"/>
  <c r="Y197" i="17"/>
  <c r="T197" i="17"/>
  <c r="S197" i="17"/>
  <c r="N197" i="17"/>
  <c r="M197" i="17"/>
  <c r="L197" i="17"/>
  <c r="J197" i="17"/>
  <c r="I197" i="17"/>
  <c r="AM196" i="17"/>
  <c r="AJ196" i="17"/>
  <c r="AI196" i="17"/>
  <c r="AE196" i="17"/>
  <c r="AC196" i="17"/>
  <c r="Z196" i="17"/>
  <c r="Y196" i="17"/>
  <c r="T196" i="17"/>
  <c r="S196" i="17"/>
  <c r="N196" i="17"/>
  <c r="M196" i="17"/>
  <c r="L196" i="17"/>
  <c r="J196" i="17"/>
  <c r="I196" i="17"/>
  <c r="AM195" i="17"/>
  <c r="AJ195" i="17"/>
  <c r="AI195" i="17"/>
  <c r="AE195" i="17"/>
  <c r="AC195" i="17"/>
  <c r="Z195" i="17"/>
  <c r="Y195" i="17"/>
  <c r="T195" i="17"/>
  <c r="S195" i="17"/>
  <c r="N195" i="17"/>
  <c r="M195" i="17"/>
  <c r="L195" i="17"/>
  <c r="J195" i="17"/>
  <c r="I195" i="17"/>
  <c r="AM194" i="17"/>
  <c r="AJ194" i="17"/>
  <c r="AI194" i="17"/>
  <c r="AE194" i="17"/>
  <c r="AC194" i="17"/>
  <c r="Z194" i="17"/>
  <c r="Y194" i="17"/>
  <c r="T194" i="17"/>
  <c r="S194" i="17"/>
  <c r="N194" i="17"/>
  <c r="M194" i="17"/>
  <c r="L194" i="17"/>
  <c r="J194" i="17"/>
  <c r="I194" i="17"/>
  <c r="AM193" i="17"/>
  <c r="AJ193" i="17"/>
  <c r="AI193" i="17"/>
  <c r="AE193" i="17"/>
  <c r="AC193" i="17"/>
  <c r="Z193" i="17"/>
  <c r="Y193" i="17"/>
  <c r="T193" i="17"/>
  <c r="S193" i="17"/>
  <c r="N193" i="17"/>
  <c r="M193" i="17"/>
  <c r="L193" i="17"/>
  <c r="J193" i="17"/>
  <c r="I193" i="17"/>
  <c r="AM192" i="17"/>
  <c r="AJ192" i="17"/>
  <c r="AI192" i="17"/>
  <c r="AE192" i="17"/>
  <c r="AC192" i="17"/>
  <c r="Z192" i="17"/>
  <c r="Y192" i="17"/>
  <c r="T192" i="17"/>
  <c r="S192" i="17"/>
  <c r="N192" i="17"/>
  <c r="M192" i="17"/>
  <c r="L192" i="17"/>
  <c r="J192" i="17"/>
  <c r="I192" i="17"/>
  <c r="AM191" i="17"/>
  <c r="AJ191" i="17"/>
  <c r="AI191" i="17"/>
  <c r="AE191" i="17"/>
  <c r="AC191" i="17"/>
  <c r="Z191" i="17"/>
  <c r="Y191" i="17"/>
  <c r="T191" i="17"/>
  <c r="S191" i="17"/>
  <c r="N191" i="17"/>
  <c r="M191" i="17"/>
  <c r="L191" i="17"/>
  <c r="J191" i="17"/>
  <c r="I191" i="17"/>
  <c r="AM190" i="17"/>
  <c r="AJ190" i="17"/>
  <c r="AI190" i="17"/>
  <c r="AE190" i="17"/>
  <c r="AC190" i="17"/>
  <c r="Z190" i="17"/>
  <c r="Y190" i="17"/>
  <c r="T190" i="17"/>
  <c r="S190" i="17"/>
  <c r="N190" i="17"/>
  <c r="M190" i="17"/>
  <c r="L190" i="17"/>
  <c r="J190" i="17"/>
  <c r="I190" i="17"/>
  <c r="AM189" i="17"/>
  <c r="AJ189" i="17"/>
  <c r="AI189" i="17"/>
  <c r="AE189" i="17"/>
  <c r="AC189" i="17"/>
  <c r="Z189" i="17"/>
  <c r="Y189" i="17"/>
  <c r="T189" i="17"/>
  <c r="S189" i="17"/>
  <c r="N189" i="17"/>
  <c r="M189" i="17"/>
  <c r="L189" i="17"/>
  <c r="J189" i="17"/>
  <c r="I189" i="17"/>
  <c r="AM188" i="17"/>
  <c r="AJ188" i="17"/>
  <c r="AI188" i="17"/>
  <c r="AE188" i="17"/>
  <c r="AC188" i="17"/>
  <c r="Z188" i="17"/>
  <c r="Y188" i="17"/>
  <c r="T188" i="17"/>
  <c r="S188" i="17"/>
  <c r="N188" i="17"/>
  <c r="M188" i="17"/>
  <c r="L188" i="17"/>
  <c r="J188" i="17"/>
  <c r="I188" i="17"/>
  <c r="AM187" i="17"/>
  <c r="AJ187" i="17"/>
  <c r="AI187" i="17"/>
  <c r="AE187" i="17"/>
  <c r="AD187" i="17"/>
  <c r="AC187" i="17"/>
  <c r="Z187" i="17"/>
  <c r="Y187" i="17"/>
  <c r="T187" i="17"/>
  <c r="S187" i="17"/>
  <c r="N187" i="17"/>
  <c r="M187" i="17"/>
  <c r="L187" i="17"/>
  <c r="J187" i="17"/>
  <c r="I187" i="17"/>
  <c r="AM186" i="17"/>
  <c r="AJ186" i="17"/>
  <c r="AI186" i="17"/>
  <c r="AE186" i="17"/>
  <c r="AC186" i="17"/>
  <c r="Z186" i="17"/>
  <c r="Y186" i="17"/>
  <c r="T186" i="17"/>
  <c r="S186" i="17"/>
  <c r="N186" i="17"/>
  <c r="M186" i="17"/>
  <c r="L186" i="17"/>
  <c r="J186" i="17"/>
  <c r="I186" i="17"/>
  <c r="AM185" i="17"/>
  <c r="AJ185" i="17"/>
  <c r="AI185" i="17"/>
  <c r="AE185" i="17"/>
  <c r="AC185" i="17"/>
  <c r="Z185" i="17"/>
  <c r="Y185" i="17"/>
  <c r="T185" i="17"/>
  <c r="S185" i="17"/>
  <c r="N185" i="17"/>
  <c r="M185" i="17"/>
  <c r="L185" i="17"/>
  <c r="J185" i="17"/>
  <c r="I185" i="17"/>
  <c r="AM184" i="17"/>
  <c r="AJ184" i="17"/>
  <c r="AI184" i="17"/>
  <c r="AE184" i="17"/>
  <c r="AC184" i="17"/>
  <c r="Z184" i="17"/>
  <c r="Y184" i="17"/>
  <c r="T184" i="17"/>
  <c r="S184" i="17"/>
  <c r="N184" i="17"/>
  <c r="M184" i="17"/>
  <c r="L184" i="17"/>
  <c r="J184" i="17"/>
  <c r="I184" i="17"/>
  <c r="AM183" i="17"/>
  <c r="AJ183" i="17"/>
  <c r="AI183" i="17"/>
  <c r="AE183" i="17"/>
  <c r="AD183" i="17"/>
  <c r="AC183" i="17"/>
  <c r="Z183" i="17"/>
  <c r="Y183" i="17"/>
  <c r="T183" i="17"/>
  <c r="S183" i="17"/>
  <c r="N183" i="17"/>
  <c r="M183" i="17"/>
  <c r="L183" i="17"/>
  <c r="J183" i="17"/>
  <c r="I183" i="17"/>
  <c r="AM182" i="17"/>
  <c r="AJ182" i="17"/>
  <c r="AI182" i="17"/>
  <c r="AE182" i="17"/>
  <c r="AC182" i="17"/>
  <c r="Z182" i="17"/>
  <c r="Y182" i="17"/>
  <c r="T182" i="17"/>
  <c r="S182" i="17"/>
  <c r="N182" i="17"/>
  <c r="M182" i="17"/>
  <c r="L182" i="17"/>
  <c r="J182" i="17"/>
  <c r="I182" i="17"/>
  <c r="AM181" i="17"/>
  <c r="AJ181" i="17"/>
  <c r="AI181" i="17"/>
  <c r="AE181" i="17"/>
  <c r="AC181" i="17"/>
  <c r="Z181" i="17"/>
  <c r="Y181" i="17"/>
  <c r="T181" i="17"/>
  <c r="S181" i="17"/>
  <c r="N181" i="17"/>
  <c r="M181" i="17"/>
  <c r="L181" i="17"/>
  <c r="J181" i="17"/>
  <c r="I181" i="17"/>
  <c r="AM180" i="17"/>
  <c r="AJ180" i="17"/>
  <c r="AI180" i="17"/>
  <c r="AE180" i="17"/>
  <c r="AC180" i="17"/>
  <c r="Z180" i="17"/>
  <c r="Y180" i="17"/>
  <c r="T180" i="17"/>
  <c r="S180" i="17"/>
  <c r="N180" i="17"/>
  <c r="M180" i="17"/>
  <c r="L180" i="17"/>
  <c r="J180" i="17"/>
  <c r="I180" i="17"/>
  <c r="AM179" i="17"/>
  <c r="AJ179" i="17"/>
  <c r="AI179" i="17"/>
  <c r="AE179" i="17"/>
  <c r="AC179" i="17"/>
  <c r="Z179" i="17"/>
  <c r="Y179" i="17"/>
  <c r="T179" i="17"/>
  <c r="S179" i="17"/>
  <c r="N179" i="17"/>
  <c r="M179" i="17"/>
  <c r="L179" i="17"/>
  <c r="J179" i="17"/>
  <c r="I179" i="17"/>
  <c r="AM178" i="17"/>
  <c r="AJ178" i="17"/>
  <c r="AI178" i="17"/>
  <c r="AE178" i="17"/>
  <c r="AC178" i="17"/>
  <c r="Z178" i="17"/>
  <c r="Y178" i="17"/>
  <c r="T178" i="17"/>
  <c r="S178" i="17"/>
  <c r="N178" i="17"/>
  <c r="M178" i="17"/>
  <c r="L178" i="17"/>
  <c r="J178" i="17"/>
  <c r="I178" i="17"/>
  <c r="AM177" i="17"/>
  <c r="AJ177" i="17"/>
  <c r="AI177" i="17"/>
  <c r="AE177" i="17"/>
  <c r="AC177" i="17"/>
  <c r="Z177" i="17"/>
  <c r="Y177" i="17"/>
  <c r="T177" i="17"/>
  <c r="S177" i="17"/>
  <c r="N177" i="17"/>
  <c r="M177" i="17"/>
  <c r="L177" i="17"/>
  <c r="J177" i="17"/>
  <c r="I177" i="17"/>
  <c r="AM176" i="17"/>
  <c r="AJ176" i="17"/>
  <c r="AI176" i="17"/>
  <c r="AE176" i="17"/>
  <c r="AC176" i="17"/>
  <c r="Z176" i="17"/>
  <c r="Y176" i="17"/>
  <c r="T176" i="17"/>
  <c r="S176" i="17"/>
  <c r="N176" i="17"/>
  <c r="M176" i="17"/>
  <c r="L176" i="17"/>
  <c r="J176" i="17"/>
  <c r="I176" i="17"/>
  <c r="AM175" i="17"/>
  <c r="AJ175" i="17"/>
  <c r="AI175" i="17"/>
  <c r="AE175" i="17"/>
  <c r="AC175" i="17"/>
  <c r="Z175" i="17"/>
  <c r="Y175" i="17"/>
  <c r="T175" i="17"/>
  <c r="S175" i="17"/>
  <c r="N175" i="17"/>
  <c r="M175" i="17"/>
  <c r="L175" i="17"/>
  <c r="J175" i="17"/>
  <c r="I175" i="17"/>
  <c r="AM174" i="17"/>
  <c r="AJ174" i="17"/>
  <c r="AI174" i="17"/>
  <c r="AE174" i="17"/>
  <c r="AC174" i="17"/>
  <c r="Z174" i="17"/>
  <c r="Y174" i="17"/>
  <c r="T174" i="17"/>
  <c r="S174" i="17"/>
  <c r="N174" i="17"/>
  <c r="M174" i="17"/>
  <c r="L174" i="17"/>
  <c r="J174" i="17"/>
  <c r="I174" i="17"/>
  <c r="AM173" i="17"/>
  <c r="AJ173" i="17"/>
  <c r="AI173" i="17"/>
  <c r="AE173" i="17"/>
  <c r="AC173" i="17"/>
  <c r="Z173" i="17"/>
  <c r="Y173" i="17"/>
  <c r="T173" i="17"/>
  <c r="S173" i="17"/>
  <c r="N173" i="17"/>
  <c r="M173" i="17"/>
  <c r="L173" i="17"/>
  <c r="J173" i="17"/>
  <c r="I173" i="17"/>
  <c r="AM172" i="17"/>
  <c r="AJ172" i="17"/>
  <c r="AI172" i="17"/>
  <c r="AE172" i="17"/>
  <c r="AC172" i="17"/>
  <c r="Z172" i="17"/>
  <c r="Y172" i="17"/>
  <c r="T172" i="17"/>
  <c r="S172" i="17"/>
  <c r="N172" i="17"/>
  <c r="M172" i="17"/>
  <c r="L172" i="17"/>
  <c r="J172" i="17"/>
  <c r="I172" i="17"/>
  <c r="AM171" i="17"/>
  <c r="AJ171" i="17"/>
  <c r="AI171" i="17"/>
  <c r="AE171" i="17"/>
  <c r="AC171" i="17"/>
  <c r="Z171" i="17"/>
  <c r="Y171" i="17"/>
  <c r="T171" i="17"/>
  <c r="S171" i="17"/>
  <c r="N171" i="17"/>
  <c r="M171" i="17"/>
  <c r="L171" i="17"/>
  <c r="J171" i="17"/>
  <c r="I171" i="17"/>
  <c r="AM170" i="17"/>
  <c r="AJ170" i="17"/>
  <c r="AI170" i="17"/>
  <c r="AE170" i="17"/>
  <c r="AC170" i="17"/>
  <c r="Z170" i="17"/>
  <c r="Y170" i="17"/>
  <c r="T170" i="17"/>
  <c r="S170" i="17"/>
  <c r="N170" i="17"/>
  <c r="M170" i="17"/>
  <c r="L170" i="17"/>
  <c r="J170" i="17"/>
  <c r="I170" i="17"/>
  <c r="AM169" i="17"/>
  <c r="AJ169" i="17"/>
  <c r="AI169" i="17"/>
  <c r="AE169" i="17"/>
  <c r="AC169" i="17"/>
  <c r="Z169" i="17"/>
  <c r="Y169" i="17"/>
  <c r="T169" i="17"/>
  <c r="S169" i="17"/>
  <c r="N169" i="17"/>
  <c r="M169" i="17"/>
  <c r="L169" i="17"/>
  <c r="J169" i="17"/>
  <c r="I169" i="17"/>
  <c r="AM168" i="17"/>
  <c r="AJ168" i="17"/>
  <c r="AI168" i="17"/>
  <c r="AE168" i="17"/>
  <c r="AC168" i="17"/>
  <c r="Z168" i="17"/>
  <c r="Y168" i="17"/>
  <c r="T168" i="17"/>
  <c r="S168" i="17"/>
  <c r="N168" i="17"/>
  <c r="M168" i="17"/>
  <c r="L168" i="17"/>
  <c r="J168" i="17"/>
  <c r="I168" i="17"/>
  <c r="AM167" i="17"/>
  <c r="AJ167" i="17"/>
  <c r="AI167" i="17"/>
  <c r="AE167" i="17"/>
  <c r="AC167" i="17"/>
  <c r="Z167" i="17"/>
  <c r="Y167" i="17"/>
  <c r="T167" i="17"/>
  <c r="S167" i="17"/>
  <c r="N167" i="17"/>
  <c r="M167" i="17"/>
  <c r="L167" i="17"/>
  <c r="J167" i="17"/>
  <c r="I167" i="17"/>
  <c r="AM166" i="17"/>
  <c r="AJ166" i="17"/>
  <c r="AI166" i="17"/>
  <c r="AE166" i="17"/>
  <c r="AC166" i="17"/>
  <c r="Z166" i="17"/>
  <c r="Y166" i="17"/>
  <c r="T166" i="17"/>
  <c r="S166" i="17"/>
  <c r="N166" i="17"/>
  <c r="M166" i="17"/>
  <c r="L166" i="17"/>
  <c r="J166" i="17"/>
  <c r="I166" i="17"/>
  <c r="AM165" i="17"/>
  <c r="AJ165" i="17"/>
  <c r="AI165" i="17"/>
  <c r="AE165" i="17"/>
  <c r="AC165" i="17"/>
  <c r="Z165" i="17"/>
  <c r="Y165" i="17"/>
  <c r="T165" i="17"/>
  <c r="S165" i="17"/>
  <c r="N165" i="17"/>
  <c r="M165" i="17"/>
  <c r="L165" i="17"/>
  <c r="J165" i="17"/>
  <c r="I165" i="17"/>
  <c r="AM164" i="17"/>
  <c r="AJ164" i="17"/>
  <c r="AI164" i="17"/>
  <c r="AE164" i="17"/>
  <c r="AC164" i="17"/>
  <c r="Z164" i="17"/>
  <c r="Y164" i="17"/>
  <c r="T164" i="17"/>
  <c r="S164" i="17"/>
  <c r="N164" i="17"/>
  <c r="M164" i="17"/>
  <c r="L164" i="17"/>
  <c r="J164" i="17"/>
  <c r="I164" i="17"/>
  <c r="AM163" i="17"/>
  <c r="AJ163" i="17"/>
  <c r="AI163" i="17"/>
  <c r="AE163" i="17"/>
  <c r="AC163" i="17"/>
  <c r="Z163" i="17"/>
  <c r="Y163" i="17"/>
  <c r="T163" i="17"/>
  <c r="S163" i="17"/>
  <c r="N163" i="17"/>
  <c r="M163" i="17"/>
  <c r="L163" i="17"/>
  <c r="J163" i="17"/>
  <c r="I163" i="17"/>
  <c r="AM162" i="17"/>
  <c r="AJ162" i="17"/>
  <c r="AI162" i="17"/>
  <c r="AE162" i="17"/>
  <c r="AC162" i="17"/>
  <c r="Z162" i="17"/>
  <c r="Y162" i="17"/>
  <c r="T162" i="17"/>
  <c r="S162" i="17"/>
  <c r="N162" i="17"/>
  <c r="M162" i="17"/>
  <c r="L162" i="17"/>
  <c r="J162" i="17"/>
  <c r="I162" i="17"/>
  <c r="AM161" i="17"/>
  <c r="AJ161" i="17"/>
  <c r="AI161" i="17"/>
  <c r="AE161" i="17"/>
  <c r="AC161" i="17"/>
  <c r="Z161" i="17"/>
  <c r="Y161" i="17"/>
  <c r="T161" i="17"/>
  <c r="S161" i="17"/>
  <c r="N161" i="17"/>
  <c r="M161" i="17"/>
  <c r="L161" i="17"/>
  <c r="J161" i="17"/>
  <c r="I161" i="17"/>
  <c r="AM160" i="17"/>
  <c r="AJ160" i="17"/>
  <c r="AI160" i="17"/>
  <c r="AE160" i="17"/>
  <c r="AC160" i="17"/>
  <c r="Z160" i="17"/>
  <c r="Y160" i="17"/>
  <c r="T160" i="17"/>
  <c r="S160" i="17"/>
  <c r="N160" i="17"/>
  <c r="M160" i="17"/>
  <c r="L160" i="17"/>
  <c r="J160" i="17"/>
  <c r="I160" i="17"/>
  <c r="AM159" i="17"/>
  <c r="AJ159" i="17"/>
  <c r="AI159" i="17"/>
  <c r="AE159" i="17"/>
  <c r="AD159" i="17"/>
  <c r="AC159" i="17"/>
  <c r="Z159" i="17"/>
  <c r="Y159" i="17"/>
  <c r="T159" i="17"/>
  <c r="S159" i="17"/>
  <c r="N159" i="17"/>
  <c r="M159" i="17"/>
  <c r="L159" i="17"/>
  <c r="J159" i="17"/>
  <c r="I159" i="17"/>
  <c r="AM158" i="17"/>
  <c r="AJ158" i="17"/>
  <c r="AI158" i="17"/>
  <c r="AE158" i="17"/>
  <c r="AC158" i="17"/>
  <c r="Z158" i="17"/>
  <c r="Y158" i="17"/>
  <c r="T158" i="17"/>
  <c r="S158" i="17"/>
  <c r="N158" i="17"/>
  <c r="M158" i="17"/>
  <c r="L158" i="17"/>
  <c r="J158" i="17"/>
  <c r="I158" i="17"/>
  <c r="AM157" i="17"/>
  <c r="AJ157" i="17"/>
  <c r="AI157" i="17"/>
  <c r="AE157" i="17"/>
  <c r="AC157" i="17"/>
  <c r="Z157" i="17"/>
  <c r="Y157" i="17"/>
  <c r="T157" i="17"/>
  <c r="S157" i="17"/>
  <c r="N157" i="17"/>
  <c r="M157" i="17"/>
  <c r="L157" i="17"/>
  <c r="J157" i="17"/>
  <c r="I157" i="17"/>
  <c r="AM156" i="17"/>
  <c r="AJ156" i="17"/>
  <c r="AI156" i="17"/>
  <c r="AE156" i="17"/>
  <c r="AC156" i="17"/>
  <c r="Z156" i="17"/>
  <c r="Y156" i="17"/>
  <c r="T156" i="17"/>
  <c r="S156" i="17"/>
  <c r="N156" i="17"/>
  <c r="M156" i="17"/>
  <c r="L156" i="17"/>
  <c r="J156" i="17"/>
  <c r="I156" i="17"/>
  <c r="AM155" i="17"/>
  <c r="AJ155" i="17"/>
  <c r="AI155" i="17"/>
  <c r="AE155" i="17"/>
  <c r="AC155" i="17"/>
  <c r="Z155" i="17"/>
  <c r="Y155" i="17"/>
  <c r="T155" i="17"/>
  <c r="S155" i="17"/>
  <c r="N155" i="17"/>
  <c r="M155" i="17"/>
  <c r="L155" i="17"/>
  <c r="J155" i="17"/>
  <c r="I155" i="17"/>
  <c r="AM154" i="17"/>
  <c r="AJ154" i="17"/>
  <c r="AI154" i="17"/>
  <c r="AE154" i="17"/>
  <c r="AC154" i="17"/>
  <c r="Z154" i="17"/>
  <c r="Y154" i="17"/>
  <c r="T154" i="17"/>
  <c r="S154" i="17"/>
  <c r="N154" i="17"/>
  <c r="M154" i="17"/>
  <c r="L154" i="17"/>
  <c r="J154" i="17"/>
  <c r="I154" i="17"/>
  <c r="AM153" i="17"/>
  <c r="AJ153" i="17"/>
  <c r="AI153" i="17"/>
  <c r="AE153" i="17"/>
  <c r="AC153" i="17"/>
  <c r="Z153" i="17"/>
  <c r="Y153" i="17"/>
  <c r="T153" i="17"/>
  <c r="S153" i="17"/>
  <c r="N153" i="17"/>
  <c r="M153" i="17"/>
  <c r="L153" i="17"/>
  <c r="J153" i="17"/>
  <c r="I153" i="17"/>
  <c r="AM152" i="17"/>
  <c r="AJ152" i="17"/>
  <c r="AI152" i="17"/>
  <c r="AE152" i="17"/>
  <c r="AC152" i="17"/>
  <c r="Z152" i="17"/>
  <c r="Y152" i="17"/>
  <c r="T152" i="17"/>
  <c r="S152" i="17"/>
  <c r="N152" i="17"/>
  <c r="M152" i="17"/>
  <c r="L152" i="17"/>
  <c r="J152" i="17"/>
  <c r="I152" i="17"/>
  <c r="AM151" i="17"/>
  <c r="AJ151" i="17"/>
  <c r="AI151" i="17"/>
  <c r="AE151" i="17"/>
  <c r="AD151" i="17"/>
  <c r="AC151" i="17"/>
  <c r="Z151" i="17"/>
  <c r="Y151" i="17"/>
  <c r="T151" i="17"/>
  <c r="S151" i="17"/>
  <c r="N151" i="17"/>
  <c r="M151" i="17"/>
  <c r="L151" i="17"/>
  <c r="J151" i="17"/>
  <c r="I151" i="17"/>
  <c r="AM150" i="17"/>
  <c r="AJ150" i="17"/>
  <c r="AI150" i="17"/>
  <c r="AE150" i="17"/>
  <c r="AC150" i="17"/>
  <c r="Z150" i="17"/>
  <c r="Y150" i="17"/>
  <c r="T150" i="17"/>
  <c r="S150" i="17"/>
  <c r="N150" i="17"/>
  <c r="M150" i="17"/>
  <c r="L150" i="17"/>
  <c r="J150" i="17"/>
  <c r="I150" i="17"/>
  <c r="AM149" i="17"/>
  <c r="AJ149" i="17"/>
  <c r="AI149" i="17"/>
  <c r="AE149" i="17"/>
  <c r="AD149" i="17"/>
  <c r="AC149" i="17"/>
  <c r="Z149" i="17"/>
  <c r="Y149" i="17"/>
  <c r="T149" i="17"/>
  <c r="S149" i="17"/>
  <c r="N149" i="17"/>
  <c r="M149" i="17"/>
  <c r="L149" i="17"/>
  <c r="J149" i="17"/>
  <c r="I149" i="17"/>
  <c r="AM148" i="17"/>
  <c r="AJ148" i="17"/>
  <c r="AI148" i="17"/>
  <c r="AE148" i="17"/>
  <c r="AC148" i="17"/>
  <c r="Z148" i="17"/>
  <c r="Y148" i="17"/>
  <c r="T148" i="17"/>
  <c r="S148" i="17"/>
  <c r="N148" i="17"/>
  <c r="M148" i="17"/>
  <c r="L148" i="17"/>
  <c r="J148" i="17"/>
  <c r="I148" i="17"/>
  <c r="AM147" i="17"/>
  <c r="AJ147" i="17"/>
  <c r="AI147" i="17"/>
  <c r="AE147" i="17"/>
  <c r="AC147" i="17"/>
  <c r="Z147" i="17"/>
  <c r="Y147" i="17"/>
  <c r="T147" i="17"/>
  <c r="S147" i="17"/>
  <c r="N147" i="17"/>
  <c r="M147" i="17"/>
  <c r="L147" i="17"/>
  <c r="J147" i="17"/>
  <c r="I147" i="17"/>
  <c r="AM146" i="17"/>
  <c r="AJ146" i="17"/>
  <c r="AI146" i="17"/>
  <c r="AE146" i="17"/>
  <c r="AC146" i="17"/>
  <c r="Z146" i="17"/>
  <c r="Y146" i="17"/>
  <c r="T146" i="17"/>
  <c r="S146" i="17"/>
  <c r="N146" i="17"/>
  <c r="M146" i="17"/>
  <c r="L146" i="17"/>
  <c r="J146" i="17"/>
  <c r="I146" i="17"/>
  <c r="AM145" i="17"/>
  <c r="AJ145" i="17"/>
  <c r="AI145" i="17"/>
  <c r="AE145" i="17"/>
  <c r="AC145" i="17"/>
  <c r="Z145" i="17"/>
  <c r="Y145" i="17"/>
  <c r="T145" i="17"/>
  <c r="S145" i="17"/>
  <c r="N145" i="17"/>
  <c r="M145" i="17"/>
  <c r="L145" i="17"/>
  <c r="J145" i="17"/>
  <c r="I145" i="17"/>
  <c r="AM144" i="17"/>
  <c r="AJ144" i="17"/>
  <c r="AI144" i="17"/>
  <c r="AE144" i="17"/>
  <c r="AC144" i="17"/>
  <c r="Z144" i="17"/>
  <c r="Y144" i="17"/>
  <c r="T144" i="17"/>
  <c r="S144" i="17"/>
  <c r="N144" i="17"/>
  <c r="M144" i="17"/>
  <c r="L144" i="17"/>
  <c r="J144" i="17"/>
  <c r="I144" i="17"/>
  <c r="AM143" i="17"/>
  <c r="AJ143" i="17"/>
  <c r="AI143" i="17"/>
  <c r="AE143" i="17"/>
  <c r="AC143" i="17"/>
  <c r="Z143" i="17"/>
  <c r="Y143" i="17"/>
  <c r="T143" i="17"/>
  <c r="S143" i="17"/>
  <c r="N143" i="17"/>
  <c r="M143" i="17"/>
  <c r="L143" i="17"/>
  <c r="J143" i="17"/>
  <c r="I143" i="17"/>
  <c r="AM142" i="17"/>
  <c r="AJ142" i="17"/>
  <c r="AI142" i="17"/>
  <c r="AE142" i="17"/>
  <c r="AC142" i="17"/>
  <c r="Z142" i="17"/>
  <c r="Y142" i="17"/>
  <c r="T142" i="17"/>
  <c r="S142" i="17"/>
  <c r="N142" i="17"/>
  <c r="M142" i="17"/>
  <c r="L142" i="17"/>
  <c r="J142" i="17"/>
  <c r="I142" i="17"/>
  <c r="AM141" i="17"/>
  <c r="AJ141" i="17"/>
  <c r="AI141" i="17"/>
  <c r="AE141" i="17"/>
  <c r="AC141" i="17"/>
  <c r="Z141" i="17"/>
  <c r="Y141" i="17"/>
  <c r="T141" i="17"/>
  <c r="S141" i="17"/>
  <c r="N141" i="17"/>
  <c r="M141" i="17"/>
  <c r="L141" i="17"/>
  <c r="J141" i="17"/>
  <c r="I141" i="17"/>
  <c r="AM140" i="17"/>
  <c r="AJ140" i="17"/>
  <c r="AI140" i="17"/>
  <c r="AE140" i="17"/>
  <c r="AC140" i="17"/>
  <c r="Z140" i="17"/>
  <c r="Y140" i="17"/>
  <c r="T140" i="17"/>
  <c r="S140" i="17"/>
  <c r="N140" i="17"/>
  <c r="M140" i="17"/>
  <c r="L140" i="17"/>
  <c r="J140" i="17"/>
  <c r="I140" i="17"/>
  <c r="AM139" i="17"/>
  <c r="AJ139" i="17"/>
  <c r="AI139" i="17"/>
  <c r="AE139" i="17"/>
  <c r="AD139" i="17"/>
  <c r="AC139" i="17"/>
  <c r="Z139" i="17"/>
  <c r="Y139" i="17"/>
  <c r="T139" i="17"/>
  <c r="S139" i="17"/>
  <c r="N139" i="17"/>
  <c r="M139" i="17"/>
  <c r="L139" i="17"/>
  <c r="J139" i="17"/>
  <c r="I139" i="17"/>
  <c r="AM138" i="17"/>
  <c r="AJ138" i="17"/>
  <c r="AI138" i="17"/>
  <c r="AE138" i="17"/>
  <c r="AC138" i="17"/>
  <c r="Z138" i="17"/>
  <c r="Y138" i="17"/>
  <c r="T138" i="17"/>
  <c r="S138" i="17"/>
  <c r="N138" i="17"/>
  <c r="M138" i="17"/>
  <c r="L138" i="17"/>
  <c r="J138" i="17"/>
  <c r="I138" i="17"/>
  <c r="AM137" i="17"/>
  <c r="AJ137" i="17"/>
  <c r="AI137" i="17"/>
  <c r="AE137" i="17"/>
  <c r="AC137" i="17"/>
  <c r="Z137" i="17"/>
  <c r="Y137" i="17"/>
  <c r="T137" i="17"/>
  <c r="S137" i="17"/>
  <c r="N137" i="17"/>
  <c r="M137" i="17"/>
  <c r="L137" i="17"/>
  <c r="J137" i="17"/>
  <c r="I137" i="17"/>
  <c r="AM136" i="17"/>
  <c r="AJ136" i="17"/>
  <c r="AI136" i="17"/>
  <c r="AE136" i="17"/>
  <c r="AC136" i="17"/>
  <c r="Z136" i="17"/>
  <c r="Y136" i="17"/>
  <c r="T136" i="17"/>
  <c r="S136" i="17"/>
  <c r="N136" i="17"/>
  <c r="M136" i="17"/>
  <c r="L136" i="17"/>
  <c r="J136" i="17"/>
  <c r="I136" i="17"/>
  <c r="AM135" i="17"/>
  <c r="AJ135" i="17"/>
  <c r="AI135" i="17"/>
  <c r="AE135" i="17"/>
  <c r="AC135" i="17"/>
  <c r="Z135" i="17"/>
  <c r="Y135" i="17"/>
  <c r="T135" i="17"/>
  <c r="S135" i="17"/>
  <c r="N135" i="17"/>
  <c r="M135" i="17"/>
  <c r="L135" i="17"/>
  <c r="J135" i="17"/>
  <c r="I135" i="17"/>
  <c r="AM134" i="17"/>
  <c r="AJ134" i="17"/>
  <c r="AI134" i="17"/>
  <c r="AE134" i="17"/>
  <c r="AC134" i="17"/>
  <c r="Z134" i="17"/>
  <c r="Y134" i="17"/>
  <c r="T134" i="17"/>
  <c r="S134" i="17"/>
  <c r="N134" i="17"/>
  <c r="M134" i="17"/>
  <c r="L134" i="17"/>
  <c r="J134" i="17"/>
  <c r="I134" i="17"/>
  <c r="AM133" i="17"/>
  <c r="AJ133" i="17"/>
  <c r="AI133" i="17"/>
  <c r="AE133" i="17"/>
  <c r="AC133" i="17"/>
  <c r="Z133" i="17"/>
  <c r="Y133" i="17"/>
  <c r="T133" i="17"/>
  <c r="S133" i="17"/>
  <c r="N133" i="17"/>
  <c r="M133" i="17"/>
  <c r="L133" i="17"/>
  <c r="J133" i="17"/>
  <c r="I133" i="17"/>
  <c r="AM132" i="17"/>
  <c r="AJ132" i="17"/>
  <c r="AI132" i="17"/>
  <c r="AE132" i="17"/>
  <c r="AC132" i="17"/>
  <c r="Z132" i="17"/>
  <c r="Y132" i="17"/>
  <c r="T132" i="17"/>
  <c r="S132" i="17"/>
  <c r="N132" i="17"/>
  <c r="M132" i="17"/>
  <c r="L132" i="17"/>
  <c r="J132" i="17"/>
  <c r="I132" i="17"/>
  <c r="AM131" i="17"/>
  <c r="AJ131" i="17"/>
  <c r="AI131" i="17"/>
  <c r="AE131" i="17"/>
  <c r="AC131" i="17"/>
  <c r="Z131" i="17"/>
  <c r="Y131" i="17"/>
  <c r="T131" i="17"/>
  <c r="S131" i="17"/>
  <c r="N131" i="17"/>
  <c r="M131" i="17"/>
  <c r="L131" i="17"/>
  <c r="J131" i="17"/>
  <c r="I131" i="17"/>
  <c r="AM130" i="17"/>
  <c r="AJ130" i="17"/>
  <c r="AI130" i="17"/>
  <c r="AE130" i="17"/>
  <c r="AC130" i="17"/>
  <c r="Z130" i="17"/>
  <c r="Y130" i="17"/>
  <c r="T130" i="17"/>
  <c r="S130" i="17"/>
  <c r="N130" i="17"/>
  <c r="M130" i="17"/>
  <c r="L130" i="17"/>
  <c r="J130" i="17"/>
  <c r="I130" i="17"/>
  <c r="AM129" i="17"/>
  <c r="AJ129" i="17"/>
  <c r="AI129" i="17"/>
  <c r="AE129" i="17"/>
  <c r="AD129" i="17"/>
  <c r="AC129" i="17"/>
  <c r="Z129" i="17"/>
  <c r="Y129" i="17"/>
  <c r="T129" i="17"/>
  <c r="S129" i="17"/>
  <c r="N129" i="17"/>
  <c r="M129" i="17"/>
  <c r="L129" i="17"/>
  <c r="J129" i="17"/>
  <c r="I129" i="17"/>
  <c r="AM128" i="17"/>
  <c r="AJ128" i="17"/>
  <c r="AI128" i="17"/>
  <c r="AE128" i="17"/>
  <c r="AC128" i="17"/>
  <c r="Z128" i="17"/>
  <c r="Y128" i="17"/>
  <c r="T128" i="17"/>
  <c r="S128" i="17"/>
  <c r="N128" i="17"/>
  <c r="M128" i="17"/>
  <c r="L128" i="17"/>
  <c r="J128" i="17"/>
  <c r="I128" i="17"/>
  <c r="AM127" i="17"/>
  <c r="AJ127" i="17"/>
  <c r="AI127" i="17"/>
  <c r="AE127" i="17"/>
  <c r="AC127" i="17"/>
  <c r="Z127" i="17"/>
  <c r="Y127" i="17"/>
  <c r="T127" i="17"/>
  <c r="S127" i="17"/>
  <c r="N127" i="17"/>
  <c r="M127" i="17"/>
  <c r="L127" i="17"/>
  <c r="J127" i="17"/>
  <c r="I127" i="17"/>
  <c r="AM126" i="17"/>
  <c r="AJ126" i="17"/>
  <c r="AI126" i="17"/>
  <c r="AE126" i="17"/>
  <c r="AC126" i="17"/>
  <c r="Z126" i="17"/>
  <c r="Y126" i="17"/>
  <c r="T126" i="17"/>
  <c r="S126" i="17"/>
  <c r="N126" i="17"/>
  <c r="M126" i="17"/>
  <c r="L126" i="17"/>
  <c r="J126" i="17"/>
  <c r="I126" i="17"/>
  <c r="AM125" i="17"/>
  <c r="AJ125" i="17"/>
  <c r="AI125" i="17"/>
  <c r="AE125" i="17"/>
  <c r="AC125" i="17"/>
  <c r="Z125" i="17"/>
  <c r="Y125" i="17"/>
  <c r="T125" i="17"/>
  <c r="S125" i="17"/>
  <c r="N125" i="17"/>
  <c r="M125" i="17"/>
  <c r="L125" i="17"/>
  <c r="J125" i="17"/>
  <c r="I125" i="17"/>
  <c r="AM124" i="17"/>
  <c r="AJ124" i="17"/>
  <c r="AI124" i="17"/>
  <c r="AE124" i="17"/>
  <c r="AC124" i="17"/>
  <c r="Z124" i="17"/>
  <c r="Y124" i="17"/>
  <c r="T124" i="17"/>
  <c r="S124" i="17"/>
  <c r="N124" i="17"/>
  <c r="M124" i="17"/>
  <c r="L124" i="17"/>
  <c r="J124" i="17"/>
  <c r="I124" i="17"/>
  <c r="AM123" i="17"/>
  <c r="AJ123" i="17"/>
  <c r="AI123" i="17"/>
  <c r="AE123" i="17"/>
  <c r="AC123" i="17"/>
  <c r="Z123" i="17"/>
  <c r="Y123" i="17"/>
  <c r="T123" i="17"/>
  <c r="S123" i="17"/>
  <c r="N123" i="17"/>
  <c r="M123" i="17"/>
  <c r="L123" i="17"/>
  <c r="J123" i="17"/>
  <c r="I123" i="17"/>
  <c r="AM122" i="17"/>
  <c r="AJ122" i="17"/>
  <c r="AI122" i="17"/>
  <c r="AE122" i="17"/>
  <c r="AC122" i="17"/>
  <c r="Z122" i="17"/>
  <c r="Y122" i="17"/>
  <c r="T122" i="17"/>
  <c r="S122" i="17"/>
  <c r="N122" i="17"/>
  <c r="M122" i="17"/>
  <c r="L122" i="17"/>
  <c r="J122" i="17"/>
  <c r="I122" i="17"/>
  <c r="AM121" i="17"/>
  <c r="AJ121" i="17"/>
  <c r="AI121" i="17"/>
  <c r="AE121" i="17"/>
  <c r="AC121" i="17"/>
  <c r="Z121" i="17"/>
  <c r="Y121" i="17"/>
  <c r="T121" i="17"/>
  <c r="S121" i="17"/>
  <c r="N121" i="17"/>
  <c r="M121" i="17"/>
  <c r="L121" i="17"/>
  <c r="J121" i="17"/>
  <c r="I121" i="17"/>
  <c r="AM120" i="17"/>
  <c r="AJ120" i="17"/>
  <c r="AI120" i="17"/>
  <c r="AE120" i="17"/>
  <c r="AC120" i="17"/>
  <c r="Z120" i="17"/>
  <c r="Y120" i="17"/>
  <c r="T120" i="17"/>
  <c r="S120" i="17"/>
  <c r="N120" i="17"/>
  <c r="M120" i="17"/>
  <c r="L120" i="17"/>
  <c r="J120" i="17"/>
  <c r="I120" i="17"/>
  <c r="AM119" i="17"/>
  <c r="AJ119" i="17"/>
  <c r="AI119" i="17"/>
  <c r="AE119" i="17"/>
  <c r="AC119" i="17"/>
  <c r="Z119" i="17"/>
  <c r="Y119" i="17"/>
  <c r="T119" i="17"/>
  <c r="S119" i="17"/>
  <c r="N119" i="17"/>
  <c r="M119" i="17"/>
  <c r="L119" i="17"/>
  <c r="J119" i="17"/>
  <c r="I119" i="17"/>
  <c r="AM118" i="17"/>
  <c r="AJ118" i="17"/>
  <c r="AI118" i="17"/>
  <c r="AE118" i="17"/>
  <c r="AC118" i="17"/>
  <c r="Z118" i="17"/>
  <c r="Y118" i="17"/>
  <c r="T118" i="17"/>
  <c r="S118" i="17"/>
  <c r="N118" i="17"/>
  <c r="M118" i="17"/>
  <c r="L118" i="17"/>
  <c r="J118" i="17"/>
  <c r="I118" i="17"/>
  <c r="AM117" i="17"/>
  <c r="AJ117" i="17"/>
  <c r="AI117" i="17"/>
  <c r="AE117" i="17"/>
  <c r="AC117" i="17"/>
  <c r="Z117" i="17"/>
  <c r="Y117" i="17"/>
  <c r="T117" i="17"/>
  <c r="S117" i="17"/>
  <c r="N117" i="17"/>
  <c r="M117" i="17"/>
  <c r="L117" i="17"/>
  <c r="J117" i="17"/>
  <c r="I117" i="17"/>
  <c r="AM116" i="17"/>
  <c r="AJ116" i="17"/>
  <c r="AI116" i="17"/>
  <c r="AE116" i="17"/>
  <c r="AC116" i="17"/>
  <c r="Z116" i="17"/>
  <c r="Y116" i="17"/>
  <c r="T116" i="17"/>
  <c r="S116" i="17"/>
  <c r="N116" i="17"/>
  <c r="M116" i="17"/>
  <c r="L116" i="17"/>
  <c r="J116" i="17"/>
  <c r="I116" i="17"/>
  <c r="AM115" i="17"/>
  <c r="AJ115" i="17"/>
  <c r="AI115" i="17"/>
  <c r="AE115" i="17"/>
  <c r="AC115" i="17"/>
  <c r="Z115" i="17"/>
  <c r="Y115" i="17"/>
  <c r="T115" i="17"/>
  <c r="S115" i="17"/>
  <c r="N115" i="17"/>
  <c r="M115" i="17"/>
  <c r="L115" i="17"/>
  <c r="J115" i="17"/>
  <c r="I115" i="17"/>
  <c r="AM114" i="17"/>
  <c r="AJ114" i="17"/>
  <c r="AI114" i="17"/>
  <c r="AE114" i="17"/>
  <c r="AC114" i="17"/>
  <c r="Z114" i="17"/>
  <c r="Y114" i="17"/>
  <c r="T114" i="17"/>
  <c r="S114" i="17"/>
  <c r="N114" i="17"/>
  <c r="M114" i="17"/>
  <c r="L114" i="17"/>
  <c r="J114" i="17"/>
  <c r="I114" i="17"/>
  <c r="AM113" i="17"/>
  <c r="AJ113" i="17"/>
  <c r="AI113" i="17"/>
  <c r="AE113" i="17"/>
  <c r="AC113" i="17"/>
  <c r="Z113" i="17"/>
  <c r="Y113" i="17"/>
  <c r="T113" i="17"/>
  <c r="S113" i="17"/>
  <c r="N113" i="17"/>
  <c r="M113" i="17"/>
  <c r="L113" i="17"/>
  <c r="J113" i="17"/>
  <c r="I113" i="17"/>
  <c r="AM112" i="17"/>
  <c r="AJ112" i="17"/>
  <c r="AI112" i="17"/>
  <c r="AE112" i="17"/>
  <c r="AC112" i="17"/>
  <c r="Z112" i="17"/>
  <c r="Y112" i="17"/>
  <c r="T112" i="17"/>
  <c r="S112" i="17"/>
  <c r="N112" i="17"/>
  <c r="M112" i="17"/>
  <c r="L112" i="17"/>
  <c r="J112" i="17"/>
  <c r="I112" i="17"/>
  <c r="AM111" i="17"/>
  <c r="AJ111" i="17"/>
  <c r="AI111" i="17"/>
  <c r="AE111" i="17"/>
  <c r="AC111" i="17"/>
  <c r="Z111" i="17"/>
  <c r="Y111" i="17"/>
  <c r="T111" i="17"/>
  <c r="S111" i="17"/>
  <c r="N111" i="17"/>
  <c r="M111" i="17"/>
  <c r="L111" i="17"/>
  <c r="J111" i="17"/>
  <c r="I111" i="17"/>
  <c r="AM110" i="17"/>
  <c r="AJ110" i="17"/>
  <c r="AI110" i="17"/>
  <c r="AE110" i="17"/>
  <c r="AC110" i="17"/>
  <c r="Z110" i="17"/>
  <c r="Y110" i="17"/>
  <c r="T110" i="17"/>
  <c r="S110" i="17"/>
  <c r="N110" i="17"/>
  <c r="M110" i="17"/>
  <c r="L110" i="17"/>
  <c r="J110" i="17"/>
  <c r="I110" i="17"/>
  <c r="AM109" i="17"/>
  <c r="AJ109" i="17"/>
  <c r="AI109" i="17"/>
  <c r="AE109" i="17"/>
  <c r="AC109" i="17"/>
  <c r="Z109" i="17"/>
  <c r="Y109" i="17"/>
  <c r="T109" i="17"/>
  <c r="S109" i="17"/>
  <c r="N109" i="17"/>
  <c r="M109" i="17"/>
  <c r="L109" i="17"/>
  <c r="J109" i="17"/>
  <c r="I109" i="17"/>
  <c r="AM108" i="17"/>
  <c r="AJ108" i="17"/>
  <c r="AI108" i="17"/>
  <c r="AE108" i="17"/>
  <c r="AC108" i="17"/>
  <c r="Z108" i="17"/>
  <c r="Y108" i="17"/>
  <c r="T108" i="17"/>
  <c r="S108" i="17"/>
  <c r="N108" i="17"/>
  <c r="M108" i="17"/>
  <c r="L108" i="17"/>
  <c r="J108" i="17"/>
  <c r="I108" i="17"/>
  <c r="AM107" i="17"/>
  <c r="AJ107" i="17"/>
  <c r="AI107" i="17"/>
  <c r="AE107" i="17"/>
  <c r="AC107" i="17"/>
  <c r="Z107" i="17"/>
  <c r="Y107" i="17"/>
  <c r="T107" i="17"/>
  <c r="S107" i="17"/>
  <c r="N107" i="17"/>
  <c r="M107" i="17"/>
  <c r="L107" i="17"/>
  <c r="J107" i="17"/>
  <c r="I107" i="17"/>
  <c r="AM106" i="17"/>
  <c r="AJ106" i="17"/>
  <c r="AI106" i="17"/>
  <c r="AE106" i="17"/>
  <c r="AC106" i="17"/>
  <c r="Z106" i="17"/>
  <c r="Y106" i="17"/>
  <c r="T106" i="17"/>
  <c r="S106" i="17"/>
  <c r="N106" i="17"/>
  <c r="M106" i="17"/>
  <c r="L106" i="17"/>
  <c r="J106" i="17"/>
  <c r="I106" i="17"/>
  <c r="AM105" i="17"/>
  <c r="AJ105" i="17"/>
  <c r="AI105" i="17"/>
  <c r="AE105" i="17"/>
  <c r="AC105" i="17"/>
  <c r="Z105" i="17"/>
  <c r="Y105" i="17"/>
  <c r="T105" i="17"/>
  <c r="S105" i="17"/>
  <c r="N105" i="17"/>
  <c r="M105" i="17"/>
  <c r="L105" i="17"/>
  <c r="J105" i="17"/>
  <c r="I105" i="17"/>
  <c r="AM104" i="17"/>
  <c r="AJ104" i="17"/>
  <c r="AI104" i="17"/>
  <c r="AE104" i="17"/>
  <c r="AC104" i="17"/>
  <c r="Z104" i="17"/>
  <c r="Y104" i="17"/>
  <c r="T104" i="17"/>
  <c r="S104" i="17"/>
  <c r="N104" i="17"/>
  <c r="M104" i="17"/>
  <c r="L104" i="17"/>
  <c r="J104" i="17"/>
  <c r="I104" i="17"/>
  <c r="AM103" i="17"/>
  <c r="AJ103" i="17"/>
  <c r="AI103" i="17"/>
  <c r="AE103" i="17"/>
  <c r="AD103" i="17"/>
  <c r="AC103" i="17"/>
  <c r="Z103" i="17"/>
  <c r="Y103" i="17"/>
  <c r="T103" i="17"/>
  <c r="S103" i="17"/>
  <c r="N103" i="17"/>
  <c r="M103" i="17"/>
  <c r="L103" i="17"/>
  <c r="J103" i="17"/>
  <c r="I103" i="17"/>
  <c r="AM102" i="17"/>
  <c r="AJ102" i="17"/>
  <c r="AI102" i="17"/>
  <c r="AE102" i="17"/>
  <c r="AC102" i="17"/>
  <c r="Z102" i="17"/>
  <c r="Y102" i="17"/>
  <c r="T102" i="17"/>
  <c r="S102" i="17"/>
  <c r="N102" i="17"/>
  <c r="M102" i="17"/>
  <c r="L102" i="17"/>
  <c r="J102" i="17"/>
  <c r="I102" i="17"/>
  <c r="AM101" i="17"/>
  <c r="AJ101" i="17"/>
  <c r="AI101" i="17"/>
  <c r="AE101" i="17"/>
  <c r="AC101" i="17"/>
  <c r="Z101" i="17"/>
  <c r="Y101" i="17"/>
  <c r="T101" i="17"/>
  <c r="S101" i="17"/>
  <c r="N101" i="17"/>
  <c r="M101" i="17"/>
  <c r="L101" i="17"/>
  <c r="J101" i="17"/>
  <c r="I101" i="17"/>
  <c r="AM100" i="17"/>
  <c r="AJ100" i="17"/>
  <c r="AI100" i="17"/>
  <c r="AE100" i="17"/>
  <c r="AC100" i="17"/>
  <c r="Z100" i="17"/>
  <c r="Y100" i="17"/>
  <c r="T100" i="17"/>
  <c r="S100" i="17"/>
  <c r="N100" i="17"/>
  <c r="M100" i="17"/>
  <c r="L100" i="17"/>
  <c r="J100" i="17"/>
  <c r="I100" i="17"/>
  <c r="AM99" i="17"/>
  <c r="AJ99" i="17"/>
  <c r="AI99" i="17"/>
  <c r="AE99" i="17"/>
  <c r="AC99" i="17"/>
  <c r="Z99" i="17"/>
  <c r="Y99" i="17"/>
  <c r="T99" i="17"/>
  <c r="S99" i="17"/>
  <c r="N99" i="17"/>
  <c r="M99" i="17"/>
  <c r="L99" i="17"/>
  <c r="J99" i="17"/>
  <c r="I99" i="17"/>
  <c r="AM98" i="17"/>
  <c r="AJ98" i="17"/>
  <c r="AI98" i="17"/>
  <c r="AE98" i="17"/>
  <c r="AC98" i="17"/>
  <c r="Z98" i="17"/>
  <c r="Y98" i="17"/>
  <c r="T98" i="17"/>
  <c r="S98" i="17"/>
  <c r="N98" i="17"/>
  <c r="M98" i="17"/>
  <c r="L98" i="17"/>
  <c r="J98" i="17"/>
  <c r="I98" i="17"/>
  <c r="AM97" i="17"/>
  <c r="AJ97" i="17"/>
  <c r="AI97" i="17"/>
  <c r="AE97" i="17"/>
  <c r="AC97" i="17"/>
  <c r="Z97" i="17"/>
  <c r="Y97" i="17"/>
  <c r="T97" i="17"/>
  <c r="S97" i="17"/>
  <c r="N97" i="17"/>
  <c r="M97" i="17"/>
  <c r="L97" i="17"/>
  <c r="J97" i="17"/>
  <c r="I97" i="17"/>
  <c r="AM96" i="17"/>
  <c r="AJ96" i="17"/>
  <c r="AI96" i="17"/>
  <c r="AE96" i="17"/>
  <c r="AC96" i="17"/>
  <c r="Z96" i="17"/>
  <c r="Y96" i="17"/>
  <c r="T96" i="17"/>
  <c r="S96" i="17"/>
  <c r="N96" i="17"/>
  <c r="M96" i="17"/>
  <c r="L96" i="17"/>
  <c r="J96" i="17"/>
  <c r="I96" i="17"/>
  <c r="AM95" i="17"/>
  <c r="AJ95" i="17"/>
  <c r="AI95" i="17"/>
  <c r="AE95" i="17"/>
  <c r="AC95" i="17"/>
  <c r="Z95" i="17"/>
  <c r="Y95" i="17"/>
  <c r="T95" i="17"/>
  <c r="S95" i="17"/>
  <c r="N95" i="17"/>
  <c r="M95" i="17"/>
  <c r="L95" i="17"/>
  <c r="J95" i="17"/>
  <c r="I95" i="17"/>
  <c r="AM94" i="17"/>
  <c r="AJ94" i="17"/>
  <c r="AI94" i="17"/>
  <c r="AE94" i="17"/>
  <c r="AC94" i="17"/>
  <c r="Z94" i="17"/>
  <c r="Y94" i="17"/>
  <c r="T94" i="17"/>
  <c r="S94" i="17"/>
  <c r="N94" i="17"/>
  <c r="M94" i="17"/>
  <c r="L94" i="17"/>
  <c r="J94" i="17"/>
  <c r="I94" i="17"/>
  <c r="AM93" i="17"/>
  <c r="AJ93" i="17"/>
  <c r="AI93" i="17"/>
  <c r="AE93" i="17"/>
  <c r="AC93" i="17"/>
  <c r="Z93" i="17"/>
  <c r="Y93" i="17"/>
  <c r="T93" i="17"/>
  <c r="S93" i="17"/>
  <c r="N93" i="17"/>
  <c r="M93" i="17"/>
  <c r="L93" i="17"/>
  <c r="J93" i="17"/>
  <c r="I93" i="17"/>
  <c r="AM92" i="17"/>
  <c r="AJ92" i="17"/>
  <c r="AI92" i="17"/>
  <c r="AE92" i="17"/>
  <c r="AC92" i="17"/>
  <c r="Z92" i="17"/>
  <c r="Y92" i="17"/>
  <c r="T92" i="17"/>
  <c r="S92" i="17"/>
  <c r="N92" i="17"/>
  <c r="M92" i="17"/>
  <c r="L92" i="17"/>
  <c r="J92" i="17"/>
  <c r="I92" i="17"/>
  <c r="AM91" i="17"/>
  <c r="AJ91" i="17"/>
  <c r="AI91" i="17"/>
  <c r="AE91" i="17"/>
  <c r="AC91" i="17"/>
  <c r="Z91" i="17"/>
  <c r="Y91" i="17"/>
  <c r="T91" i="17"/>
  <c r="S91" i="17"/>
  <c r="N91" i="17"/>
  <c r="M91" i="17"/>
  <c r="L91" i="17"/>
  <c r="J91" i="17"/>
  <c r="I91" i="17"/>
  <c r="AM90" i="17"/>
  <c r="AJ90" i="17"/>
  <c r="AI90" i="17"/>
  <c r="AE90" i="17"/>
  <c r="AC90" i="17"/>
  <c r="Z90" i="17"/>
  <c r="Y90" i="17"/>
  <c r="T90" i="17"/>
  <c r="S90" i="17"/>
  <c r="N90" i="17"/>
  <c r="M90" i="17"/>
  <c r="L90" i="17"/>
  <c r="J90" i="17"/>
  <c r="I90" i="17"/>
  <c r="AM89" i="17"/>
  <c r="AJ89" i="17"/>
  <c r="AI89" i="17"/>
  <c r="AE89" i="17"/>
  <c r="AC89" i="17"/>
  <c r="Z89" i="17"/>
  <c r="Y89" i="17"/>
  <c r="T89" i="17"/>
  <c r="S89" i="17"/>
  <c r="N89" i="17"/>
  <c r="M89" i="17"/>
  <c r="L89" i="17"/>
  <c r="J89" i="17"/>
  <c r="I89" i="17"/>
  <c r="AM88" i="17"/>
  <c r="AJ88" i="17"/>
  <c r="AI88" i="17"/>
  <c r="AE88" i="17"/>
  <c r="AC88" i="17"/>
  <c r="Z88" i="17"/>
  <c r="Y88" i="17"/>
  <c r="T88" i="17"/>
  <c r="S88" i="17"/>
  <c r="N88" i="17"/>
  <c r="M88" i="17"/>
  <c r="L88" i="17"/>
  <c r="J88" i="17"/>
  <c r="I88" i="17"/>
  <c r="AM87" i="17"/>
  <c r="AJ87" i="17"/>
  <c r="AI87" i="17"/>
  <c r="AE87" i="17"/>
  <c r="AC87" i="17"/>
  <c r="Z87" i="17"/>
  <c r="Y87" i="17"/>
  <c r="T87" i="17"/>
  <c r="S87" i="17"/>
  <c r="N87" i="17"/>
  <c r="M87" i="17"/>
  <c r="L87" i="17"/>
  <c r="J87" i="17"/>
  <c r="I87" i="17"/>
  <c r="AM86" i="17"/>
  <c r="AJ86" i="17"/>
  <c r="AI86" i="17"/>
  <c r="AE86" i="17"/>
  <c r="AC86" i="17"/>
  <c r="Z86" i="17"/>
  <c r="Y86" i="17"/>
  <c r="T86" i="17"/>
  <c r="S86" i="17"/>
  <c r="N86" i="17"/>
  <c r="M86" i="17"/>
  <c r="L86" i="17"/>
  <c r="J86" i="17"/>
  <c r="I86" i="17"/>
  <c r="AM85" i="17"/>
  <c r="AJ85" i="17"/>
  <c r="AI85" i="17"/>
  <c r="AE85" i="17"/>
  <c r="AD85" i="17"/>
  <c r="AC85" i="17"/>
  <c r="Z85" i="17"/>
  <c r="Y85" i="17"/>
  <c r="T85" i="17"/>
  <c r="S85" i="17"/>
  <c r="N85" i="17"/>
  <c r="M85" i="17"/>
  <c r="L85" i="17"/>
  <c r="J85" i="17"/>
  <c r="I85" i="17"/>
  <c r="AM84" i="17"/>
  <c r="AJ84" i="17"/>
  <c r="AI84" i="17"/>
  <c r="AE84" i="17"/>
  <c r="AC84" i="17"/>
  <c r="Z84" i="17"/>
  <c r="Y84" i="17"/>
  <c r="T84" i="17"/>
  <c r="S84" i="17"/>
  <c r="N84" i="17"/>
  <c r="M84" i="17"/>
  <c r="L84" i="17"/>
  <c r="J84" i="17"/>
  <c r="I84" i="17"/>
  <c r="AM83" i="17"/>
  <c r="AJ83" i="17"/>
  <c r="AI83" i="17"/>
  <c r="AE83" i="17"/>
  <c r="AC83" i="17"/>
  <c r="Z83" i="17"/>
  <c r="Y83" i="17"/>
  <c r="T83" i="17"/>
  <c r="S83" i="17"/>
  <c r="N83" i="17"/>
  <c r="M83" i="17"/>
  <c r="L83" i="17"/>
  <c r="J83" i="17"/>
  <c r="I83" i="17"/>
  <c r="AM82" i="17"/>
  <c r="AJ82" i="17"/>
  <c r="AI82" i="17"/>
  <c r="AE82" i="17"/>
  <c r="AC82" i="17"/>
  <c r="Z82" i="17"/>
  <c r="Y82" i="17"/>
  <c r="T82" i="17"/>
  <c r="S82" i="17"/>
  <c r="N82" i="17"/>
  <c r="M82" i="17"/>
  <c r="L82" i="17"/>
  <c r="J82" i="17"/>
  <c r="I82" i="17"/>
  <c r="AM81" i="17"/>
  <c r="AJ81" i="17"/>
  <c r="AI81" i="17"/>
  <c r="AE81" i="17"/>
  <c r="AC81" i="17"/>
  <c r="Z81" i="17"/>
  <c r="Y81" i="17"/>
  <c r="T81" i="17"/>
  <c r="S81" i="17"/>
  <c r="N81" i="17"/>
  <c r="M81" i="17"/>
  <c r="L81" i="17"/>
  <c r="J81" i="17"/>
  <c r="I81" i="17"/>
  <c r="AM80" i="17"/>
  <c r="AJ80" i="17"/>
  <c r="AI80" i="17"/>
  <c r="AE80" i="17"/>
  <c r="AC80" i="17"/>
  <c r="Z80" i="17"/>
  <c r="Y80" i="17"/>
  <c r="T80" i="17"/>
  <c r="S80" i="17"/>
  <c r="N80" i="17"/>
  <c r="M80" i="17"/>
  <c r="L80" i="17"/>
  <c r="J80" i="17"/>
  <c r="I80" i="17"/>
  <c r="AM79" i="17"/>
  <c r="AJ79" i="17"/>
  <c r="AI79" i="17"/>
  <c r="AE79" i="17"/>
  <c r="AC79" i="17"/>
  <c r="Z79" i="17"/>
  <c r="Y79" i="17"/>
  <c r="T79" i="17"/>
  <c r="S79" i="17"/>
  <c r="N79" i="17"/>
  <c r="M79" i="17"/>
  <c r="L79" i="17"/>
  <c r="J79" i="17"/>
  <c r="I79" i="17"/>
  <c r="AM78" i="17"/>
  <c r="AJ78" i="17"/>
  <c r="AI78" i="17"/>
  <c r="AE78" i="17"/>
  <c r="AC78" i="17"/>
  <c r="Z78" i="17"/>
  <c r="Y78" i="17"/>
  <c r="T78" i="17"/>
  <c r="S78" i="17"/>
  <c r="N78" i="17"/>
  <c r="M78" i="17"/>
  <c r="L78" i="17"/>
  <c r="J78" i="17"/>
  <c r="I78" i="17"/>
  <c r="AM77" i="17"/>
  <c r="AJ77" i="17"/>
  <c r="AI77" i="17"/>
  <c r="AE77" i="17"/>
  <c r="AC77" i="17"/>
  <c r="Z77" i="17"/>
  <c r="Y77" i="17"/>
  <c r="T77" i="17"/>
  <c r="S77" i="17"/>
  <c r="N77" i="17"/>
  <c r="M77" i="17"/>
  <c r="L77" i="17"/>
  <c r="J77" i="17"/>
  <c r="I77" i="17"/>
  <c r="AM76" i="17"/>
  <c r="AJ76" i="17"/>
  <c r="AI76" i="17"/>
  <c r="AE76" i="17"/>
  <c r="AC76" i="17"/>
  <c r="Z76" i="17"/>
  <c r="Y76" i="17"/>
  <c r="T76" i="17"/>
  <c r="S76" i="17"/>
  <c r="N76" i="17"/>
  <c r="M76" i="17"/>
  <c r="L76" i="17"/>
  <c r="J76" i="17"/>
  <c r="I76" i="17"/>
  <c r="AM75" i="17"/>
  <c r="AJ75" i="17"/>
  <c r="AI75" i="17"/>
  <c r="AE75" i="17"/>
  <c r="AC75" i="17"/>
  <c r="Z75" i="17"/>
  <c r="Y75" i="17"/>
  <c r="T75" i="17"/>
  <c r="S75" i="17"/>
  <c r="N75" i="17"/>
  <c r="M75" i="17"/>
  <c r="L75" i="17"/>
  <c r="J75" i="17"/>
  <c r="I75" i="17"/>
  <c r="AM74" i="17"/>
  <c r="AJ74" i="17"/>
  <c r="AI74" i="17"/>
  <c r="AE74" i="17"/>
  <c r="AC74" i="17"/>
  <c r="Z74" i="17"/>
  <c r="Y74" i="17"/>
  <c r="T74" i="17"/>
  <c r="S74" i="17"/>
  <c r="N74" i="17"/>
  <c r="M74" i="17"/>
  <c r="L74" i="17"/>
  <c r="J74" i="17"/>
  <c r="I74" i="17"/>
  <c r="AM73" i="17"/>
  <c r="AJ73" i="17"/>
  <c r="AI73" i="17"/>
  <c r="AE73" i="17"/>
  <c r="AD73" i="17"/>
  <c r="AC73" i="17"/>
  <c r="Z73" i="17"/>
  <c r="Y73" i="17"/>
  <c r="T73" i="17"/>
  <c r="S73" i="17"/>
  <c r="N73" i="17"/>
  <c r="M73" i="17"/>
  <c r="L73" i="17"/>
  <c r="J73" i="17"/>
  <c r="I73" i="17"/>
  <c r="AM72" i="17"/>
  <c r="AJ72" i="17"/>
  <c r="AI72" i="17"/>
  <c r="AE72" i="17"/>
  <c r="AC72" i="17"/>
  <c r="Z72" i="17"/>
  <c r="Y72" i="17"/>
  <c r="T72" i="17"/>
  <c r="S72" i="17"/>
  <c r="N72" i="17"/>
  <c r="M72" i="17"/>
  <c r="L72" i="17"/>
  <c r="J72" i="17"/>
  <c r="I72" i="17"/>
  <c r="AM71" i="17"/>
  <c r="AJ71" i="17"/>
  <c r="AI71" i="17"/>
  <c r="AE71" i="17"/>
  <c r="AC71" i="17"/>
  <c r="Z71" i="17"/>
  <c r="Y71" i="17"/>
  <c r="T71" i="17"/>
  <c r="S71" i="17"/>
  <c r="N71" i="17"/>
  <c r="M71" i="17"/>
  <c r="L71" i="17"/>
  <c r="J71" i="17"/>
  <c r="I71" i="17"/>
  <c r="AM70" i="17"/>
  <c r="AJ70" i="17"/>
  <c r="AI70" i="17"/>
  <c r="AE70" i="17"/>
  <c r="AC70" i="17"/>
  <c r="Z70" i="17"/>
  <c r="Y70" i="17"/>
  <c r="T70" i="17"/>
  <c r="S70" i="17"/>
  <c r="N70" i="17"/>
  <c r="M70" i="17"/>
  <c r="L70" i="17"/>
  <c r="J70" i="17"/>
  <c r="I70" i="17"/>
  <c r="AM69" i="17"/>
  <c r="AJ69" i="17"/>
  <c r="AI69" i="17"/>
  <c r="AE69" i="17"/>
  <c r="AC69" i="17"/>
  <c r="Z69" i="17"/>
  <c r="Y69" i="17"/>
  <c r="T69" i="17"/>
  <c r="S69" i="17"/>
  <c r="N69" i="17"/>
  <c r="M69" i="17"/>
  <c r="L69" i="17"/>
  <c r="J69" i="17"/>
  <c r="I69" i="17"/>
  <c r="AM68" i="17"/>
  <c r="AJ68" i="17"/>
  <c r="AI68" i="17"/>
  <c r="AE68" i="17"/>
  <c r="AC68" i="17"/>
  <c r="Z68" i="17"/>
  <c r="Y68" i="17"/>
  <c r="T68" i="17"/>
  <c r="S68" i="17"/>
  <c r="N68" i="17"/>
  <c r="M68" i="17"/>
  <c r="L68" i="17"/>
  <c r="J68" i="17"/>
  <c r="I68" i="17"/>
  <c r="AM67" i="17"/>
  <c r="AJ67" i="17"/>
  <c r="AI67" i="17"/>
  <c r="AE67" i="17"/>
  <c r="AD67" i="17"/>
  <c r="AC67" i="17"/>
  <c r="Z67" i="17"/>
  <c r="Y67" i="17"/>
  <c r="T67" i="17"/>
  <c r="S67" i="17"/>
  <c r="N67" i="17"/>
  <c r="M67" i="17"/>
  <c r="L67" i="17"/>
  <c r="J67" i="17"/>
  <c r="I67" i="17"/>
  <c r="AM66" i="17"/>
  <c r="AJ66" i="17"/>
  <c r="AI66" i="17"/>
  <c r="AE66" i="17"/>
  <c r="AC66" i="17"/>
  <c r="Z66" i="17"/>
  <c r="Y66" i="17"/>
  <c r="T66" i="17"/>
  <c r="S66" i="17"/>
  <c r="N66" i="17"/>
  <c r="M66" i="17"/>
  <c r="L66" i="17"/>
  <c r="J66" i="17"/>
  <c r="I66" i="17"/>
  <c r="AM65" i="17"/>
  <c r="AJ65" i="17"/>
  <c r="AI65" i="17"/>
  <c r="AE65" i="17"/>
  <c r="AC65" i="17"/>
  <c r="Z65" i="17"/>
  <c r="Y65" i="17"/>
  <c r="T65" i="17"/>
  <c r="S65" i="17"/>
  <c r="N65" i="17"/>
  <c r="M65" i="17"/>
  <c r="L65" i="17"/>
  <c r="J65" i="17"/>
  <c r="I65" i="17"/>
  <c r="AM64" i="17"/>
  <c r="AJ64" i="17"/>
  <c r="AI64" i="17"/>
  <c r="AE64" i="17"/>
  <c r="AD64" i="17"/>
  <c r="AC64" i="17"/>
  <c r="Z64" i="17"/>
  <c r="Y64" i="17"/>
  <c r="T64" i="17"/>
  <c r="S64" i="17"/>
  <c r="N64" i="17"/>
  <c r="M64" i="17"/>
  <c r="L64" i="17"/>
  <c r="J64" i="17"/>
  <c r="I64" i="17"/>
  <c r="AM63" i="17"/>
  <c r="AJ63" i="17"/>
  <c r="AI63" i="17"/>
  <c r="AE63" i="17"/>
  <c r="AC63" i="17"/>
  <c r="Z63" i="17"/>
  <c r="Y63" i="17"/>
  <c r="T63" i="17"/>
  <c r="S63" i="17"/>
  <c r="N63" i="17"/>
  <c r="M63" i="17"/>
  <c r="L63" i="17"/>
  <c r="J63" i="17"/>
  <c r="I63" i="17"/>
  <c r="AM62" i="17"/>
  <c r="AJ62" i="17"/>
  <c r="AI62" i="17"/>
  <c r="AE62" i="17"/>
  <c r="AC62" i="17"/>
  <c r="Z62" i="17"/>
  <c r="Y62" i="17"/>
  <c r="T62" i="17"/>
  <c r="S62" i="17"/>
  <c r="N62" i="17"/>
  <c r="M62" i="17"/>
  <c r="L62" i="17"/>
  <c r="J62" i="17"/>
  <c r="I62" i="17"/>
  <c r="AM61" i="17"/>
  <c r="AJ61" i="17"/>
  <c r="AI61" i="17"/>
  <c r="AE61" i="17"/>
  <c r="AC61" i="17"/>
  <c r="Z61" i="17"/>
  <c r="Y61" i="17"/>
  <c r="T61" i="17"/>
  <c r="S61" i="17"/>
  <c r="N61" i="17"/>
  <c r="M61" i="17"/>
  <c r="L61" i="17"/>
  <c r="J61" i="17"/>
  <c r="I61" i="17"/>
  <c r="AM60" i="17"/>
  <c r="AJ60" i="17"/>
  <c r="AI60" i="17"/>
  <c r="AE60" i="17"/>
  <c r="AC60" i="17"/>
  <c r="Z60" i="17"/>
  <c r="Y60" i="17"/>
  <c r="T60" i="17"/>
  <c r="S60" i="17"/>
  <c r="N60" i="17"/>
  <c r="M60" i="17"/>
  <c r="L60" i="17"/>
  <c r="J60" i="17"/>
  <c r="I60" i="17"/>
  <c r="AM59" i="17"/>
  <c r="AJ59" i="17"/>
  <c r="AI59" i="17"/>
  <c r="AE59" i="17"/>
  <c r="AD59" i="17"/>
  <c r="AC59" i="17"/>
  <c r="Z59" i="17"/>
  <c r="Y59" i="17"/>
  <c r="T59" i="17"/>
  <c r="S59" i="17"/>
  <c r="N59" i="17"/>
  <c r="M59" i="17"/>
  <c r="L59" i="17"/>
  <c r="J59" i="17"/>
  <c r="I59" i="17"/>
  <c r="AM58" i="17"/>
  <c r="AJ58" i="17"/>
  <c r="AI58" i="17"/>
  <c r="AE58" i="17"/>
  <c r="AC58" i="17"/>
  <c r="Z58" i="17"/>
  <c r="Y58" i="17"/>
  <c r="T58" i="17"/>
  <c r="S58" i="17"/>
  <c r="N58" i="17"/>
  <c r="M58" i="17"/>
  <c r="L58" i="17"/>
  <c r="J58" i="17"/>
  <c r="I58" i="17"/>
  <c r="AM57" i="17"/>
  <c r="AJ57" i="17"/>
  <c r="AI57" i="17"/>
  <c r="AE57" i="17"/>
  <c r="AC57" i="17"/>
  <c r="Z57" i="17"/>
  <c r="Y57" i="17"/>
  <c r="T57" i="17"/>
  <c r="S57" i="17"/>
  <c r="N57" i="17"/>
  <c r="M57" i="17"/>
  <c r="L57" i="17"/>
  <c r="J57" i="17"/>
  <c r="I57" i="17"/>
  <c r="AM56" i="17"/>
  <c r="AJ56" i="17"/>
  <c r="AI56" i="17"/>
  <c r="AE56" i="17"/>
  <c r="AC56" i="17"/>
  <c r="Z56" i="17"/>
  <c r="Y56" i="17"/>
  <c r="T56" i="17"/>
  <c r="S56" i="17"/>
  <c r="N56" i="17"/>
  <c r="M56" i="17"/>
  <c r="L56" i="17"/>
  <c r="J56" i="17"/>
  <c r="I56" i="17"/>
  <c r="AM55" i="17"/>
  <c r="AJ55" i="17"/>
  <c r="AI55" i="17"/>
  <c r="AE55" i="17"/>
  <c r="AC55" i="17"/>
  <c r="Z55" i="17"/>
  <c r="Y55" i="17"/>
  <c r="T55" i="17"/>
  <c r="S55" i="17"/>
  <c r="N55" i="17"/>
  <c r="M55" i="17"/>
  <c r="L55" i="17"/>
  <c r="J55" i="17"/>
  <c r="I55" i="17"/>
  <c r="AM54" i="17"/>
  <c r="AJ54" i="17"/>
  <c r="AI54" i="17"/>
  <c r="AE54" i="17"/>
  <c r="AC54" i="17"/>
  <c r="Z54" i="17"/>
  <c r="Y54" i="17"/>
  <c r="T54" i="17"/>
  <c r="S54" i="17"/>
  <c r="N54" i="17"/>
  <c r="M54" i="17"/>
  <c r="L54" i="17"/>
  <c r="J54" i="17"/>
  <c r="I54" i="17"/>
  <c r="AM53" i="17"/>
  <c r="AJ53" i="17"/>
  <c r="AI53" i="17"/>
  <c r="AE53" i="17"/>
  <c r="AC53" i="17"/>
  <c r="Z53" i="17"/>
  <c r="Y53" i="17"/>
  <c r="T53" i="17"/>
  <c r="S53" i="17"/>
  <c r="N53" i="17"/>
  <c r="M53" i="17"/>
  <c r="L53" i="17"/>
  <c r="J53" i="17"/>
  <c r="I53" i="17"/>
  <c r="AM52" i="17"/>
  <c r="AJ52" i="17"/>
  <c r="AI52" i="17"/>
  <c r="AE52" i="17"/>
  <c r="AC52" i="17"/>
  <c r="Z52" i="17"/>
  <c r="Y52" i="17"/>
  <c r="T52" i="17"/>
  <c r="S52" i="17"/>
  <c r="N52" i="17"/>
  <c r="M52" i="17"/>
  <c r="L52" i="17"/>
  <c r="J52" i="17"/>
  <c r="I52" i="17"/>
  <c r="AM51" i="17"/>
  <c r="AJ51" i="17"/>
  <c r="AI51" i="17"/>
  <c r="AE51" i="17"/>
  <c r="AD51" i="17"/>
  <c r="AC51" i="17"/>
  <c r="Z51" i="17"/>
  <c r="Y51" i="17"/>
  <c r="T51" i="17"/>
  <c r="S51" i="17"/>
  <c r="N51" i="17"/>
  <c r="M51" i="17"/>
  <c r="L51" i="17"/>
  <c r="J51" i="17"/>
  <c r="I51" i="17"/>
  <c r="AM50" i="17"/>
  <c r="AJ50" i="17"/>
  <c r="AI50" i="17"/>
  <c r="AE50" i="17"/>
  <c r="AC50" i="17"/>
  <c r="Z50" i="17"/>
  <c r="Y50" i="17"/>
  <c r="T50" i="17"/>
  <c r="S50" i="17"/>
  <c r="N50" i="17"/>
  <c r="M50" i="17"/>
  <c r="L50" i="17"/>
  <c r="J50" i="17"/>
  <c r="I50" i="17"/>
  <c r="AM49" i="17"/>
  <c r="AJ49" i="17"/>
  <c r="AI49" i="17"/>
  <c r="AE49" i="17"/>
  <c r="AC49" i="17"/>
  <c r="Z49" i="17"/>
  <c r="Y49" i="17"/>
  <c r="T49" i="17"/>
  <c r="S49" i="17"/>
  <c r="N49" i="17"/>
  <c r="M49" i="17"/>
  <c r="L49" i="17"/>
  <c r="J49" i="17"/>
  <c r="I49" i="17"/>
  <c r="AM48" i="17"/>
  <c r="AJ48" i="17"/>
  <c r="AI48" i="17"/>
  <c r="AE48" i="17"/>
  <c r="AC48" i="17"/>
  <c r="Z48" i="17"/>
  <c r="Y48" i="17"/>
  <c r="T48" i="17"/>
  <c r="S48" i="17"/>
  <c r="N48" i="17"/>
  <c r="M48" i="17"/>
  <c r="L48" i="17"/>
  <c r="J48" i="17"/>
  <c r="I48" i="17"/>
  <c r="AM47" i="17"/>
  <c r="AJ47" i="17"/>
  <c r="AI47" i="17"/>
  <c r="AE47" i="17"/>
  <c r="AC47" i="17"/>
  <c r="Z47" i="17"/>
  <c r="Y47" i="17"/>
  <c r="T47" i="17"/>
  <c r="S47" i="17"/>
  <c r="N47" i="17"/>
  <c r="M47" i="17"/>
  <c r="L47" i="17"/>
  <c r="J47" i="17"/>
  <c r="I47" i="17"/>
  <c r="AM46" i="17"/>
  <c r="AL46" i="17"/>
  <c r="AJ46" i="17"/>
  <c r="AI46" i="17"/>
  <c r="AE46" i="17"/>
  <c r="AC46" i="17"/>
  <c r="Z46" i="17"/>
  <c r="Y46" i="17"/>
  <c r="T46" i="17"/>
  <c r="S46" i="17"/>
  <c r="N46" i="17"/>
  <c r="M46" i="17"/>
  <c r="L46" i="17"/>
  <c r="J46" i="17"/>
  <c r="I46" i="17"/>
  <c r="AM45" i="17"/>
  <c r="AJ45" i="17"/>
  <c r="AI45" i="17"/>
  <c r="AE45" i="17"/>
  <c r="AC45" i="17"/>
  <c r="Z45" i="17"/>
  <c r="Y45" i="17"/>
  <c r="T45" i="17"/>
  <c r="S45" i="17"/>
  <c r="N45" i="17"/>
  <c r="M45" i="17"/>
  <c r="L45" i="17"/>
  <c r="J45" i="17"/>
  <c r="I45" i="17"/>
  <c r="AM44" i="17"/>
  <c r="AJ44" i="17"/>
  <c r="AI44" i="17"/>
  <c r="AE44" i="17"/>
  <c r="AC44" i="17"/>
  <c r="Z44" i="17"/>
  <c r="Y44" i="17"/>
  <c r="T44" i="17"/>
  <c r="S44" i="17"/>
  <c r="N44" i="17"/>
  <c r="M44" i="17"/>
  <c r="L44" i="17"/>
  <c r="J44" i="17"/>
  <c r="I44" i="17"/>
  <c r="AM43" i="17"/>
  <c r="AJ43" i="17"/>
  <c r="AI43" i="17"/>
  <c r="AE43" i="17"/>
  <c r="AC43" i="17"/>
  <c r="Z43" i="17"/>
  <c r="Y43" i="17"/>
  <c r="T43" i="17"/>
  <c r="S43" i="17"/>
  <c r="N43" i="17"/>
  <c r="M43" i="17"/>
  <c r="L43" i="17"/>
  <c r="J43" i="17"/>
  <c r="I43" i="17"/>
  <c r="AM42" i="17"/>
  <c r="AJ42" i="17"/>
  <c r="AI42" i="17"/>
  <c r="AE42" i="17"/>
  <c r="AC42" i="17"/>
  <c r="Z42" i="17"/>
  <c r="Y42" i="17"/>
  <c r="T42" i="17"/>
  <c r="S42" i="17"/>
  <c r="N42" i="17"/>
  <c r="M42" i="17"/>
  <c r="L42" i="17"/>
  <c r="J42" i="17"/>
  <c r="I42" i="17"/>
  <c r="AM41" i="17"/>
  <c r="AJ41" i="17"/>
  <c r="AI41" i="17"/>
  <c r="AE41" i="17"/>
  <c r="AC41" i="17"/>
  <c r="Z41" i="17"/>
  <c r="Y41" i="17"/>
  <c r="T41" i="17"/>
  <c r="S41" i="17"/>
  <c r="N41" i="17"/>
  <c r="M41" i="17"/>
  <c r="L41" i="17"/>
  <c r="J41" i="17"/>
  <c r="I41" i="17"/>
  <c r="AM40" i="17"/>
  <c r="AJ40" i="17"/>
  <c r="AI40" i="17"/>
  <c r="AE40" i="17"/>
  <c r="AC40" i="17"/>
  <c r="Z40" i="17"/>
  <c r="Y40" i="17"/>
  <c r="T40" i="17"/>
  <c r="S40" i="17"/>
  <c r="N40" i="17"/>
  <c r="M40" i="17"/>
  <c r="L40" i="17"/>
  <c r="J40" i="17"/>
  <c r="I40" i="17"/>
  <c r="AM39" i="17"/>
  <c r="AJ39" i="17"/>
  <c r="AI39" i="17"/>
  <c r="AE39" i="17"/>
  <c r="AC39" i="17"/>
  <c r="Z39" i="17"/>
  <c r="Y39" i="17"/>
  <c r="T39" i="17"/>
  <c r="S39" i="17"/>
  <c r="N39" i="17"/>
  <c r="M39" i="17"/>
  <c r="L39" i="17"/>
  <c r="J39" i="17"/>
  <c r="I39" i="17"/>
  <c r="AM38" i="17"/>
  <c r="AJ38" i="17"/>
  <c r="AI38" i="17"/>
  <c r="AE38" i="17"/>
  <c r="AC38" i="17"/>
  <c r="Z38" i="17"/>
  <c r="Y38" i="17"/>
  <c r="T38" i="17"/>
  <c r="S38" i="17"/>
  <c r="N38" i="17"/>
  <c r="M38" i="17"/>
  <c r="L38" i="17"/>
  <c r="J38" i="17"/>
  <c r="I38" i="17"/>
  <c r="AM37" i="17"/>
  <c r="AL37" i="17"/>
  <c r="AJ37" i="17"/>
  <c r="AI37" i="17"/>
  <c r="AE37" i="17"/>
  <c r="AD37" i="17"/>
  <c r="AC37" i="17"/>
  <c r="Z37" i="17"/>
  <c r="Y37" i="17"/>
  <c r="T37" i="17"/>
  <c r="S37" i="17"/>
  <c r="N37" i="17"/>
  <c r="M37" i="17"/>
  <c r="L37" i="17"/>
  <c r="J37" i="17"/>
  <c r="I37" i="17"/>
  <c r="AM36" i="17"/>
  <c r="AJ36" i="17"/>
  <c r="AI36" i="17"/>
  <c r="AE36" i="17"/>
  <c r="AC36" i="17"/>
  <c r="Z36" i="17"/>
  <c r="Y36" i="17"/>
  <c r="T36" i="17"/>
  <c r="S36" i="17"/>
  <c r="N36" i="17"/>
  <c r="M36" i="17"/>
  <c r="L36" i="17"/>
  <c r="J36" i="17"/>
  <c r="I36" i="17"/>
  <c r="AM35" i="17"/>
  <c r="AJ35" i="17"/>
  <c r="AI35" i="17"/>
  <c r="AE35" i="17"/>
  <c r="AC35" i="17"/>
  <c r="Z35" i="17"/>
  <c r="Y35" i="17"/>
  <c r="T35" i="17"/>
  <c r="S35" i="17"/>
  <c r="N35" i="17"/>
  <c r="M35" i="17"/>
  <c r="L35" i="17"/>
  <c r="J35" i="17"/>
  <c r="I35" i="17"/>
  <c r="AM34" i="17"/>
  <c r="AJ34" i="17"/>
  <c r="AI34" i="17"/>
  <c r="AE34" i="17"/>
  <c r="AD34" i="17"/>
  <c r="AC34" i="17"/>
  <c r="Z34" i="17"/>
  <c r="Y34" i="17"/>
  <c r="T34" i="17"/>
  <c r="S34" i="17"/>
  <c r="N34" i="17"/>
  <c r="M34" i="17"/>
  <c r="L34" i="17"/>
  <c r="J34" i="17"/>
  <c r="I34" i="17"/>
  <c r="AM33" i="17"/>
  <c r="AJ33" i="17"/>
  <c r="AI33" i="17"/>
  <c r="AE33" i="17"/>
  <c r="AC33" i="17"/>
  <c r="Z33" i="17"/>
  <c r="Y33" i="17"/>
  <c r="T33" i="17"/>
  <c r="S33" i="17"/>
  <c r="N33" i="17"/>
  <c r="M33" i="17"/>
  <c r="L33" i="17"/>
  <c r="J33" i="17"/>
  <c r="I33" i="17"/>
  <c r="AM32" i="17"/>
  <c r="AJ32" i="17"/>
  <c r="AI32" i="17"/>
  <c r="AE32" i="17"/>
  <c r="AC32" i="17"/>
  <c r="Z32" i="17"/>
  <c r="Y32" i="17"/>
  <c r="T32" i="17"/>
  <c r="S32" i="17"/>
  <c r="N32" i="17"/>
  <c r="M32" i="17"/>
  <c r="L32" i="17"/>
  <c r="J32" i="17"/>
  <c r="I32" i="17"/>
  <c r="AM31" i="17"/>
  <c r="AJ31" i="17"/>
  <c r="AI31" i="17"/>
  <c r="AE31" i="17"/>
  <c r="AD31" i="17"/>
  <c r="AC31" i="17"/>
  <c r="Z31" i="17"/>
  <c r="Y31" i="17"/>
  <c r="T31" i="17"/>
  <c r="S31" i="17"/>
  <c r="N31" i="17"/>
  <c r="M31" i="17"/>
  <c r="L31" i="17"/>
  <c r="J31" i="17"/>
  <c r="I31" i="17"/>
  <c r="AM30" i="17"/>
  <c r="AJ30" i="17"/>
  <c r="AI30" i="17"/>
  <c r="AE30" i="17"/>
  <c r="AC30" i="17"/>
  <c r="Z30" i="17"/>
  <c r="Y30" i="17"/>
  <c r="T30" i="17"/>
  <c r="S30" i="17"/>
  <c r="N30" i="17"/>
  <c r="M30" i="17"/>
  <c r="L30" i="17"/>
  <c r="J30" i="17"/>
  <c r="I30" i="17"/>
  <c r="AM29" i="17"/>
  <c r="AJ29" i="17"/>
  <c r="AI29" i="17"/>
  <c r="AE29" i="17"/>
  <c r="AC29" i="17"/>
  <c r="Z29" i="17"/>
  <c r="Y29" i="17"/>
  <c r="T29" i="17"/>
  <c r="S29" i="17"/>
  <c r="N29" i="17"/>
  <c r="M29" i="17"/>
  <c r="L29" i="17"/>
  <c r="J29" i="17"/>
  <c r="I29" i="17"/>
  <c r="AM28" i="17"/>
  <c r="AJ28" i="17"/>
  <c r="AI28" i="17"/>
  <c r="AE28" i="17"/>
  <c r="AC28" i="17"/>
  <c r="Z28" i="17"/>
  <c r="Y28" i="17"/>
  <c r="T28" i="17"/>
  <c r="S28" i="17"/>
  <c r="N28" i="17"/>
  <c r="M28" i="17"/>
  <c r="L28" i="17"/>
  <c r="J28" i="17"/>
  <c r="I28" i="17"/>
  <c r="AM27" i="17"/>
  <c r="AJ27" i="17"/>
  <c r="AI27" i="17"/>
  <c r="AE27" i="17"/>
  <c r="AC27" i="17"/>
  <c r="Z27" i="17"/>
  <c r="Y27" i="17"/>
  <c r="T27" i="17"/>
  <c r="S27" i="17"/>
  <c r="N27" i="17"/>
  <c r="M27" i="17"/>
  <c r="L27" i="17"/>
  <c r="J27" i="17"/>
  <c r="I27" i="17"/>
  <c r="AM26" i="17"/>
  <c r="AJ26" i="17"/>
  <c r="AI26" i="17"/>
  <c r="AE26" i="17"/>
  <c r="AC26" i="17"/>
  <c r="Z26" i="17"/>
  <c r="Y26" i="17"/>
  <c r="T26" i="17"/>
  <c r="S26" i="17"/>
  <c r="N26" i="17"/>
  <c r="M26" i="17"/>
  <c r="L26" i="17"/>
  <c r="J26" i="17"/>
  <c r="I26" i="17"/>
  <c r="AM25" i="17"/>
  <c r="AJ25" i="17"/>
  <c r="AI25" i="17"/>
  <c r="AE25" i="17"/>
  <c r="AC25" i="17"/>
  <c r="Z25" i="17"/>
  <c r="Y25" i="17"/>
  <c r="T25" i="17"/>
  <c r="S25" i="17"/>
  <c r="N25" i="17"/>
  <c r="M25" i="17"/>
  <c r="L25" i="17"/>
  <c r="J25" i="17"/>
  <c r="I25" i="17"/>
  <c r="AM24" i="17"/>
  <c r="AJ24" i="17"/>
  <c r="AI24" i="17"/>
  <c r="AE24" i="17"/>
  <c r="AC24" i="17"/>
  <c r="Z24" i="17"/>
  <c r="Y24" i="17"/>
  <c r="T24" i="17"/>
  <c r="S24" i="17"/>
  <c r="N24" i="17"/>
  <c r="M24" i="17"/>
  <c r="L24" i="17"/>
  <c r="J24" i="17"/>
  <c r="I24" i="17"/>
  <c r="AM23" i="17"/>
  <c r="AJ23" i="17"/>
  <c r="AI23" i="17"/>
  <c r="AE23" i="17"/>
  <c r="AC23" i="17"/>
  <c r="Z23" i="17"/>
  <c r="Y23" i="17"/>
  <c r="T23" i="17"/>
  <c r="S23" i="17"/>
  <c r="N23" i="17"/>
  <c r="M23" i="17"/>
  <c r="L23" i="17"/>
  <c r="J23" i="17"/>
  <c r="I23" i="17"/>
  <c r="AM22" i="17"/>
  <c r="AJ22" i="17"/>
  <c r="AI22" i="17"/>
  <c r="AE22" i="17"/>
  <c r="AD22" i="17"/>
  <c r="AC22" i="17"/>
  <c r="Z22" i="17"/>
  <c r="Y22" i="17"/>
  <c r="T22" i="17"/>
  <c r="S22" i="17"/>
  <c r="N22" i="17"/>
  <c r="M22" i="17"/>
  <c r="L22" i="17"/>
  <c r="J22" i="17"/>
  <c r="I22" i="17"/>
  <c r="AM21" i="17"/>
  <c r="AJ21" i="17"/>
  <c r="AI21" i="17"/>
  <c r="AE21" i="17"/>
  <c r="AC21" i="17"/>
  <c r="Z21" i="17"/>
  <c r="Y21" i="17"/>
  <c r="T21" i="17"/>
  <c r="S21" i="17"/>
  <c r="N21" i="17"/>
  <c r="M21" i="17"/>
  <c r="L21" i="17"/>
  <c r="J21" i="17"/>
  <c r="I21" i="17"/>
  <c r="AM20" i="17"/>
  <c r="AJ20" i="17"/>
  <c r="AI20" i="17"/>
  <c r="AE20" i="17"/>
  <c r="AC20" i="17"/>
  <c r="Z20" i="17"/>
  <c r="Y20" i="17"/>
  <c r="T20" i="17"/>
  <c r="S20" i="17"/>
  <c r="N20" i="17"/>
  <c r="M20" i="17"/>
  <c r="L20" i="17"/>
  <c r="J20" i="17"/>
  <c r="I20" i="17"/>
  <c r="AM19" i="17"/>
  <c r="AJ19" i="17"/>
  <c r="AI19" i="17"/>
  <c r="AE19" i="17"/>
  <c r="AD19" i="17"/>
  <c r="AC19" i="17"/>
  <c r="Z19" i="17"/>
  <c r="Y19" i="17"/>
  <c r="T19" i="17"/>
  <c r="S19" i="17"/>
  <c r="N19" i="17"/>
  <c r="M19" i="17"/>
  <c r="L19" i="17"/>
  <c r="J19" i="17"/>
  <c r="I19" i="17"/>
  <c r="AM18" i="17"/>
  <c r="AJ18" i="17"/>
  <c r="AI18" i="17"/>
  <c r="AE18" i="17"/>
  <c r="AC18" i="17"/>
  <c r="Z18" i="17"/>
  <c r="Y18" i="17"/>
  <c r="T18" i="17"/>
  <c r="S18" i="17"/>
  <c r="N18" i="17"/>
  <c r="M18" i="17"/>
  <c r="L18" i="17"/>
  <c r="J18" i="17"/>
  <c r="I18" i="17"/>
  <c r="AM17" i="17"/>
  <c r="AJ17" i="17"/>
  <c r="AI17" i="17"/>
  <c r="AE17" i="17"/>
  <c r="AC17" i="17"/>
  <c r="Z17" i="17"/>
  <c r="Y17" i="17"/>
  <c r="T17" i="17"/>
  <c r="S17" i="17"/>
  <c r="N17" i="17"/>
  <c r="M17" i="17"/>
  <c r="L17" i="17"/>
  <c r="J17" i="17"/>
  <c r="I17" i="17"/>
  <c r="AM16" i="17"/>
  <c r="AJ16" i="17"/>
  <c r="AI16" i="17"/>
  <c r="AE16" i="17"/>
  <c r="AC16" i="17"/>
  <c r="Z16" i="17"/>
  <c r="Y16" i="17"/>
  <c r="T16" i="17"/>
  <c r="S16" i="17"/>
  <c r="N16" i="17"/>
  <c r="M16" i="17"/>
  <c r="L16" i="17"/>
  <c r="J16" i="17"/>
  <c r="I16" i="17"/>
  <c r="AM15" i="17"/>
  <c r="AJ15" i="17"/>
  <c r="AI15" i="17"/>
  <c r="AE15" i="17"/>
  <c r="AC15" i="17"/>
  <c r="Z15" i="17"/>
  <c r="Y15" i="17"/>
  <c r="T15" i="17"/>
  <c r="S15" i="17"/>
  <c r="N15" i="17"/>
  <c r="M15" i="17"/>
  <c r="L15" i="17"/>
  <c r="J15" i="17"/>
  <c r="I15" i="17"/>
  <c r="AM14" i="17"/>
  <c r="AJ14" i="17"/>
  <c r="AI14" i="17"/>
  <c r="AE14" i="17"/>
  <c r="AC14" i="17"/>
  <c r="Z14" i="17"/>
  <c r="Y14" i="17"/>
  <c r="T14" i="17"/>
  <c r="S14" i="17"/>
  <c r="N14" i="17"/>
  <c r="M14" i="17"/>
  <c r="L14" i="17"/>
  <c r="J14" i="17"/>
  <c r="I14" i="17"/>
  <c r="AM13" i="17"/>
  <c r="AJ13" i="17"/>
  <c r="AI13" i="17"/>
  <c r="AE13" i="17"/>
  <c r="AD13" i="17"/>
  <c r="AC13" i="17"/>
  <c r="Z13" i="17"/>
  <c r="Y13" i="17"/>
  <c r="T13" i="17"/>
  <c r="S13" i="17"/>
  <c r="N13" i="17"/>
  <c r="M13" i="17"/>
  <c r="L13" i="17"/>
  <c r="J13" i="17"/>
  <c r="I13" i="17"/>
  <c r="AM12" i="17"/>
  <c r="AJ12" i="17"/>
  <c r="AI12" i="17"/>
  <c r="AE12" i="17"/>
  <c r="AC12" i="17"/>
  <c r="Z12" i="17"/>
  <c r="Y12" i="17"/>
  <c r="T12" i="17"/>
  <c r="S12" i="17"/>
  <c r="N12" i="17"/>
  <c r="M12" i="17"/>
  <c r="L12" i="17"/>
  <c r="J12" i="17"/>
  <c r="I12" i="17"/>
  <c r="AM11" i="17"/>
  <c r="AJ11" i="17"/>
  <c r="AI11" i="17"/>
  <c r="AE11" i="17"/>
  <c r="AC11" i="17"/>
  <c r="Z11" i="17"/>
  <c r="Y11" i="17"/>
  <c r="T11" i="17"/>
  <c r="S11" i="17"/>
  <c r="N11" i="17"/>
  <c r="M11" i="17"/>
  <c r="L11" i="17"/>
  <c r="J11" i="17"/>
  <c r="I11" i="17"/>
  <c r="AM10" i="17"/>
  <c r="AJ10" i="17"/>
  <c r="AI10" i="17"/>
  <c r="AE10" i="17"/>
  <c r="AC10" i="17"/>
  <c r="Z10" i="17"/>
  <c r="Y10" i="17"/>
  <c r="T10" i="17"/>
  <c r="S10" i="17"/>
  <c r="N10" i="17"/>
  <c r="M10" i="17"/>
  <c r="L10" i="17"/>
  <c r="J10" i="17"/>
  <c r="I10" i="17"/>
  <c r="AM9" i="17"/>
  <c r="AJ9" i="17"/>
  <c r="AI9" i="17"/>
  <c r="AE9" i="17"/>
  <c r="AC9" i="17"/>
  <c r="Z9" i="17"/>
  <c r="Y9" i="17"/>
  <c r="T9" i="17"/>
  <c r="S9" i="17"/>
  <c r="N9" i="17"/>
  <c r="M9" i="17"/>
  <c r="L9" i="17"/>
  <c r="J9" i="17"/>
  <c r="I9" i="17"/>
  <c r="AM8" i="17"/>
  <c r="AJ8" i="17"/>
  <c r="AI8" i="17"/>
  <c r="AE8" i="17"/>
  <c r="AD8" i="17"/>
  <c r="AC8" i="17"/>
  <c r="Z8" i="17"/>
  <c r="Y8" i="17"/>
  <c r="T8" i="17"/>
  <c r="S8" i="17"/>
  <c r="N8" i="17"/>
  <c r="M8" i="17"/>
  <c r="L8" i="17"/>
  <c r="J8" i="17"/>
  <c r="I8" i="17"/>
  <c r="AM7" i="17"/>
  <c r="AJ7" i="17"/>
  <c r="AI7" i="17"/>
  <c r="AE7" i="17"/>
  <c r="Z7" i="17"/>
  <c r="Y7" i="17"/>
  <c r="T7" i="17"/>
  <c r="S7" i="17"/>
  <c r="N7" i="17"/>
  <c r="M7" i="17"/>
  <c r="L7" i="17"/>
  <c r="J7" i="17"/>
  <c r="I7" i="17"/>
  <c r="AM1" i="17"/>
</calcChain>
</file>

<file path=xl/sharedStrings.xml><?xml version="1.0" encoding="utf-8"?>
<sst xmlns="http://schemas.openxmlformats.org/spreadsheetml/2006/main" count="2706" uniqueCount="825">
  <si>
    <t>附表3：</t>
  </si>
  <si>
    <t>苏州工业园区支持制造业企业有效投入奖补资金拟奖补项目清单（项目实施期为2023年度）</t>
  </si>
  <si>
    <t>单位：万元</t>
  </si>
  <si>
    <t>序号</t>
  </si>
  <si>
    <t>奖补类型</t>
  </si>
  <si>
    <t>企业名称</t>
  </si>
  <si>
    <t>统一社会信用代码</t>
  </si>
  <si>
    <t>项目名称</t>
  </si>
  <si>
    <t>基础奖补计算</t>
  </si>
  <si>
    <t>追加奖补计算</t>
  </si>
  <si>
    <r>
      <rPr>
        <b/>
        <sz val="11"/>
        <color theme="1"/>
        <rFont val="宋体"/>
        <family val="3"/>
        <charset val="134"/>
        <scheme val="minor"/>
      </rPr>
      <t xml:space="preserve">计算初步
奖补金额
</t>
    </r>
    <r>
      <rPr>
        <sz val="11"/>
        <color theme="1"/>
        <rFont val="宋体"/>
        <family val="3"/>
        <charset val="134"/>
        <scheme val="minor"/>
      </rPr>
      <t>（基础奖补金额+追加奖补金额）</t>
    </r>
  </si>
  <si>
    <r>
      <rPr>
        <b/>
        <sz val="11"/>
        <color theme="1"/>
        <rFont val="宋体"/>
        <family val="3"/>
        <charset val="134"/>
        <scheme val="minor"/>
      </rPr>
      <t xml:space="preserve">初步奖补
金额
</t>
    </r>
    <r>
      <rPr>
        <sz val="11"/>
        <color theme="1"/>
        <rFont val="宋体"/>
        <family val="3"/>
        <charset val="134"/>
        <scheme val="minor"/>
      </rPr>
      <t>（基础奖补金额+追加奖补金额，封上限1000万元）</t>
    </r>
  </si>
  <si>
    <t>查重情况</t>
  </si>
  <si>
    <r>
      <rPr>
        <b/>
        <sz val="11"/>
        <color theme="1"/>
        <rFont val="宋体"/>
        <family val="3"/>
        <charset val="134"/>
        <scheme val="minor"/>
      </rPr>
      <t xml:space="preserve">拟奖补金额
</t>
    </r>
    <r>
      <rPr>
        <sz val="11"/>
        <color theme="1"/>
        <rFont val="宋体"/>
        <family val="3"/>
        <charset val="134"/>
        <scheme val="minor"/>
      </rPr>
      <t>（基础奖补金额+追加奖补金额-查重金额）</t>
    </r>
  </si>
  <si>
    <t>经认定的
设备投入额</t>
  </si>
  <si>
    <t>调整系数</t>
  </si>
  <si>
    <t>智能制造追加奖补</t>
  </si>
  <si>
    <t>绿色制造追加奖补</t>
  </si>
  <si>
    <t>经发委</t>
  </si>
  <si>
    <t>相同项目获得同类奖补金额</t>
  </si>
  <si>
    <t>智能追加奖补比例（2%、3%、4%、5%）</t>
  </si>
  <si>
    <t>智能制造
追加奖补金额</t>
  </si>
  <si>
    <t>经认定的绿色制造设备投入额</t>
  </si>
  <si>
    <t>绿色制造
调整系数</t>
  </si>
  <si>
    <t>绿色制造
追加奖补金额</t>
  </si>
  <si>
    <t>市级有效投入</t>
  </si>
  <si>
    <t>技改类</t>
  </si>
  <si>
    <t>盖茨优霓塔传动系统（苏州）有限公司</t>
  </si>
  <si>
    <t>913205946082351904</t>
  </si>
  <si>
    <t>盖茨优霓塔传动系统（苏州）有限公司橡胶产品（工业带/汽车带）技术改造项目</t>
  </si>
  <si>
    <t>博世汽车部件（苏州）有限公司</t>
  </si>
  <si>
    <t>91320594716805103D</t>
  </si>
  <si>
    <t>博世汽车部件（苏州）有限公司主动 安全系统生产线技改二期项目</t>
  </si>
  <si>
    <t>四级</t>
  </si>
  <si>
    <t>苏州润佳工程塑料股份有限公司</t>
  </si>
  <si>
    <t>913200006720245826</t>
  </si>
  <si>
    <t>苏州润佳工程塑料股份有限公司新能源汽车用高分子材料的研发生产技术改造项目</t>
  </si>
  <si>
    <t>博瑞制药（苏州）有限公司</t>
  </si>
  <si>
    <t>9132059455378057X2</t>
  </si>
  <si>
    <t>博瑞制药（苏州）有限公司制剂生产技改项目</t>
  </si>
  <si>
    <t>码捷（苏州）科技有限公司</t>
  </si>
  <si>
    <t>913205947132446382</t>
  </si>
  <si>
    <t>码捷(苏州)科技有限公司移动终端产品生产线技术改造项目</t>
  </si>
  <si>
    <t>苏州捷研芯电子科技有限公司</t>
  </si>
  <si>
    <t>91320594339247846R</t>
  </si>
  <si>
    <t>苏州捷研芯电子科技有限公司系统级封装（McMSiP）技术改造项目</t>
  </si>
  <si>
    <t>大金空调（苏州）有限公司</t>
  </si>
  <si>
    <t>91320594586672794Y</t>
  </si>
  <si>
    <t>大金空调（苏州）有限公司产线增设及智能化技术升级技术改造项目</t>
  </si>
  <si>
    <t>三级</t>
  </si>
  <si>
    <t>苏州新凯紧固系统有限公司</t>
  </si>
  <si>
    <t>913205947539393628</t>
  </si>
  <si>
    <t>苏州新凯紧固系统有限公司铝合金清洗钝化线及相关自动化技术改造设备技改项目</t>
  </si>
  <si>
    <t>江苏康宁杰瑞生物制药有限公司</t>
  </si>
  <si>
    <t>91320594346272900B</t>
  </si>
  <si>
    <t>江苏康宁杰瑞生物制药有限公司新建生物大分子药物研发及生产项目（一期）技术改造项目</t>
  </si>
  <si>
    <t>苏州艾凯利元生物科技有限公司</t>
  </si>
  <si>
    <t>91320594MA25AF2X3P</t>
  </si>
  <si>
    <t>苏州艾凯利元生物科技有限公司免疫细胞治疗类药物工艺设备技术改造项目</t>
  </si>
  <si>
    <t>新美光（苏州）半导体科技有限公司</t>
  </si>
  <si>
    <t>91320594061864566N</t>
  </si>
  <si>
    <t>等离子刻蚀用大尺寸高纯度硅材料及其关键零部件的加工技术改造项目</t>
  </si>
  <si>
    <t>苏州得力科技有限公司</t>
  </si>
  <si>
    <t>91320594MA7LRHFK19</t>
  </si>
  <si>
    <t>苏州得力科技有限公司年产10万套电动工具生产线技术改造项目</t>
  </si>
  <si>
    <t>哈金森工业橡胶制品（苏州）有限公司</t>
  </si>
  <si>
    <t>91320594713244611A</t>
  </si>
  <si>
    <t>哈金森工业橡胶制品（苏州）有限公 司智能化改造升级项目</t>
  </si>
  <si>
    <t>二级</t>
  </si>
  <si>
    <t>华润雪花啤酒（江苏）有限公司</t>
  </si>
  <si>
    <t>913205946081977888</t>
  </si>
  <si>
    <t>华润雪花啤酒（江苏）有限公司包装线贴标机技术改造项目</t>
  </si>
  <si>
    <t>苏州工业园区清源华衍水务有限公司</t>
  </si>
  <si>
    <t>91320594717470819N</t>
  </si>
  <si>
    <t>苏州工业园区第一污水处理厂准四类排放标准提升改造工程</t>
  </si>
  <si>
    <t>施乐辉医用产品（苏州）有限责任公司</t>
  </si>
  <si>
    <t>91320594668991465H</t>
  </si>
  <si>
    <t>施乐辉医用产品(苏州)有限责任公司敷料产品智能化技术改造项目</t>
  </si>
  <si>
    <t>苏州市工业互联网创新发展项目（5G工厂类）</t>
  </si>
  <si>
    <t>丝艾产品标识（苏州）有限公司</t>
  </si>
  <si>
    <t>913205946082293488</t>
  </si>
  <si>
    <t>丝艾产品标识（苏州）有限公司模切生产线技术改造项目</t>
  </si>
  <si>
    <t>明基材料有限公司</t>
  </si>
  <si>
    <t>91320594723546605X</t>
  </si>
  <si>
    <t>明基材料有限公司偏光片生产线技术改造项目</t>
  </si>
  <si>
    <t>星锐医药（苏州）有限公司</t>
  </si>
  <si>
    <t>91320594MA26R0QF1A</t>
  </si>
  <si>
    <t>星锐医药(苏州)有限公司核酸药物产品的技术改造项目</t>
  </si>
  <si>
    <t>斯凯菲尔电子（苏州）有限公司</t>
  </si>
  <si>
    <t>91320594713244603F</t>
  </si>
  <si>
    <t>斯凯菲尔电子（苏州）有限公司智能制造精益生产车间智能化升级的技改项目</t>
  </si>
  <si>
    <t>矽品科技（苏州）有限公司</t>
  </si>
  <si>
    <t>91320594733338789U</t>
  </si>
  <si>
    <t>矽品科技（苏州）有限公司集成电路春辉厂一期测试专区的供应链改造项目</t>
  </si>
  <si>
    <t>苏州晶晟微纳半导体科技有限公司</t>
  </si>
  <si>
    <t>91320594MA26BY7F6M</t>
  </si>
  <si>
    <t>苏州晶晟微纳半导体科技有限公司芯片测试治具产品技术改造项目</t>
  </si>
  <si>
    <t>史赛克（苏州）医疗技术有限公司</t>
  </si>
  <si>
    <t>91320594673049773C</t>
  </si>
  <si>
    <t>史赛克（苏州）医疗技术有限公司技术设备升级项目</t>
  </si>
  <si>
    <t>苏州韬盛电子科技有限公司</t>
  </si>
  <si>
    <t>91320594588448374H</t>
  </si>
  <si>
    <t>苏州韬盛电子科技有限公司测试探针卡、MEMS器件产线技术改造项目</t>
  </si>
  <si>
    <t>苏州华星光电技术有限公司</t>
  </si>
  <si>
    <t>91320594717884886K</t>
  </si>
  <si>
    <t>苏州华星光电技术有限公司高端液晶监视器面板生产线技术改造项目</t>
  </si>
  <si>
    <t>苏州工业园区宏斯特机电有限公司</t>
  </si>
  <si>
    <t>913205940880033448</t>
  </si>
  <si>
    <t>苏州工业园区宏斯特机电有限公司精密金属切刀生产工艺技术改造项目</t>
  </si>
  <si>
    <t>苏州兴胜科半导体材料有限公司</t>
  </si>
  <si>
    <t>91320594747307756U</t>
  </si>
  <si>
    <t>苏州兴胜科半导体材料有限公司年产7800千米裸框架和4000万条引线框架智能化技术改造</t>
  </si>
  <si>
    <t>苏州通富超威半导体有限公司</t>
  </si>
  <si>
    <t>91320594759661883L</t>
  </si>
  <si>
    <t>苏州通富超威半导体有限公司高端处理器产能提升技术改造项目</t>
  </si>
  <si>
    <t>日东新能源（苏州）有限公司</t>
  </si>
  <si>
    <t>913205945911234908</t>
  </si>
  <si>
    <t>日东新能源（苏州）有限公司工序自动检查自动化技术改造项目</t>
  </si>
  <si>
    <t>诺德（中国）传动设备有限公司</t>
  </si>
  <si>
    <t>91320594759661808U</t>
  </si>
  <si>
    <t>诺德（中国）传动设备有限公司减速机/电机生产技术改造项目</t>
  </si>
  <si>
    <t>安波福电子（苏州）有限公司</t>
  </si>
  <si>
    <t>9132059475393991XQ</t>
  </si>
  <si>
    <t>安波福电子（苏州）有限公司智能化产线的技术改造项目</t>
  </si>
  <si>
    <t>市级智能工厂</t>
  </si>
  <si>
    <t>百得（苏州）精密制造有限公司</t>
  </si>
  <si>
    <t>91320594789949394L</t>
  </si>
  <si>
    <t>百得（苏州）精密制造有限公司马达装配生产线技术改造项目</t>
  </si>
  <si>
    <t>百得（苏州）科技有限公司</t>
  </si>
  <si>
    <t>913205947439059510</t>
  </si>
  <si>
    <t>百得（苏州）科技有限公司锂电池包 、无刷马达生产线技术改造项目</t>
  </si>
  <si>
    <t>苏州中瑞宏芯半导体有限公司</t>
  </si>
  <si>
    <t>91320594MA26C7LJXB</t>
  </si>
  <si>
    <t>苏州中瑞宏芯半导体有限公司第三代半导体功率器件分析测试平台提升技术改造项目</t>
  </si>
  <si>
    <t>富泰克精密注塑（苏州）有限公司</t>
  </si>
  <si>
    <t>91320594738299344K</t>
  </si>
  <si>
    <t>富泰克精密注塑(苏州) 有限公司汽车注塑件产线技术改造项目</t>
  </si>
  <si>
    <t>苏州宥安骏精密科技有限公司</t>
  </si>
  <si>
    <t>913205945642555009</t>
  </si>
  <si>
    <t>苏州宥安骏精密科技有限公司注射成型模具生产技术改造项目</t>
  </si>
  <si>
    <t>谷轮环境科技（苏州）有限公司</t>
  </si>
  <si>
    <t>9132059460820727XQ</t>
  </si>
  <si>
    <t>艾默生环境优化技术(苏州）有限公司新型冷媒压缩机/欧洲产品引进生产线升级改造项目　</t>
  </si>
  <si>
    <t>翌胜电子（苏州）有限公司</t>
  </si>
  <si>
    <t>913205947395773770</t>
  </si>
  <si>
    <t>翌胜电子(苏州)有限公司电源适配器 生产技术改造项目</t>
  </si>
  <si>
    <t>艾利丹尼森（苏州）材料科技有限公司</t>
  </si>
  <si>
    <t>91320594769869813E</t>
  </si>
  <si>
    <t>艾利丹尼森（苏州）材料科技有限公司生产设备，包装技术，立体仓库和EHS相关技术改造项目</t>
  </si>
  <si>
    <t>快捷半导体（苏州）有限公司</t>
  </si>
  <si>
    <t>91320594726665781W</t>
  </si>
  <si>
    <t>快捷半导体3D封装测试线产能扩充及智能工厂技术改造项目</t>
  </si>
  <si>
    <t>八方电气（苏州）股份有限公司</t>
  </si>
  <si>
    <t>91320594752730989M</t>
  </si>
  <si>
    <t>八方电气（苏州） 股份有限公司高效直流无刷电机生产线技术改造项目</t>
  </si>
  <si>
    <t>威特立创能科技（苏州）有限公司</t>
  </si>
  <si>
    <t>91320594753217968W</t>
  </si>
  <si>
    <t>威特立创能科技（苏州）有限公司生产半导体设备组件制造车间机器设备及刀具存储系统升级改造项目</t>
  </si>
  <si>
    <t>赛峰飞机发动机（苏州）有限公司</t>
  </si>
  <si>
    <t>91320594783360781T</t>
  </si>
  <si>
    <t>赛峰飞机发动机（苏州）有限公司加工设备技改项目</t>
  </si>
  <si>
    <t>苏州浦项科技有限公司</t>
  </si>
  <si>
    <t>91320594776896609M</t>
  </si>
  <si>
    <t>苏州浦项科技有限公司年产35万套汽车驱动电机生产线技术改造项目</t>
  </si>
  <si>
    <t>亿滋食品（苏州）有限公司</t>
  </si>
  <si>
    <t>913205947514058425</t>
  </si>
  <si>
    <t>饼干产线自动化和数字化升级技术改造项目</t>
  </si>
  <si>
    <t>全球“灯塔工厂”</t>
  </si>
  <si>
    <t>斯丹德汽车系统（苏州）有限公司</t>
  </si>
  <si>
    <t>91320594792305602H</t>
  </si>
  <si>
    <t>斯丹德汽车系统（苏州）有限公司汽车燃油系统生产技术改造项目</t>
  </si>
  <si>
    <t>日立仪器（苏州）有限公司</t>
  </si>
  <si>
    <t>91320594608207536E</t>
  </si>
  <si>
    <t>日立仪器（苏州）有限公司日立LABOSPECT008α的产品投产相关自动化设备、（TS)的新产品注册用设备等其他相关产品的增产对应技术改造项目</t>
  </si>
  <si>
    <t>舒尔电子（苏州）有限公司</t>
  </si>
  <si>
    <t>91320594762449867T</t>
  </si>
  <si>
    <t>舒尔电子（苏州）有限公司数字音频会议系统产品技术升级改造项目</t>
  </si>
  <si>
    <t>苏州徕瑞医疗技术有限公司</t>
  </si>
  <si>
    <t>91320594MA1YX7BH8H</t>
  </si>
  <si>
    <t>苏州徕瑞医疗技术有限公司微创介入材料及真空负压设备生产技术改造　</t>
  </si>
  <si>
    <t>绿点（苏州）科技有限公司</t>
  </si>
  <si>
    <t>913205947174653828</t>
  </si>
  <si>
    <t>绿点（苏州）科技有限公司 智能化技术改造项目</t>
  </si>
  <si>
    <t>博思格钢铁（苏州）有限公司</t>
  </si>
  <si>
    <t>91320594756431572G</t>
  </si>
  <si>
    <t>博思格钢铁（苏州）有限公司产线设备技术升级及节能改造项目</t>
  </si>
  <si>
    <t>康德瑞恩电磁科技（中国）有限公司</t>
  </si>
  <si>
    <t>91320594773759510N</t>
  </si>
  <si>
    <t>康德瑞恩电磁科技（中国）有限公司 关键装配线技术改造</t>
  </si>
  <si>
    <t>万通（苏州）定量阀系统有限公司</t>
  </si>
  <si>
    <t>913205946082357212</t>
  </si>
  <si>
    <t>万通（苏州）定量阀系统有限公司液体分配装置生产线智能化改造项目</t>
  </si>
  <si>
    <t>苏州市利来星辰塑业科技有限公司</t>
  </si>
  <si>
    <t>91320594743127619W</t>
  </si>
  <si>
    <t>苏州市利来星辰塑业科技有限公司注塑件、组装件、金属件产品生产技术改造项目</t>
  </si>
  <si>
    <t>苏州宏元生物科技有限公司</t>
  </si>
  <si>
    <t>91320594MA1XPDE85A</t>
  </si>
  <si>
    <t>苏州宏元生物科技有限公司体外诊断试剂盒生产技改项目</t>
  </si>
  <si>
    <t>苏州高迈药业有限公司</t>
  </si>
  <si>
    <t>91320505MA1X15C04J</t>
  </si>
  <si>
    <t>苏州高迈药业有限公司药物分析技术改造项目</t>
  </si>
  <si>
    <t>三微电子科技（苏州）有限公司</t>
  </si>
  <si>
    <t>91320594MA277LHW2T</t>
  </si>
  <si>
    <t>三微电子科技（苏州）有限公司微电路自动化生产线技术改造项目</t>
  </si>
  <si>
    <t>苏州华兴源创科技股份有限公司</t>
  </si>
  <si>
    <t>91320594776412379N</t>
  </si>
  <si>
    <t>苏州华兴源创科技股份有限公司新型显示检测技术升级项目</t>
  </si>
  <si>
    <t>世达普（苏州）通信设备有限公司</t>
  </si>
  <si>
    <t>913205947665333539</t>
  </si>
  <si>
    <t>世达普隔离器/环型器生产技术升级改造</t>
  </si>
  <si>
    <t>苏州欧尼思特智造科技有限公司</t>
  </si>
  <si>
    <t>91320594MA25PK3Y30</t>
  </si>
  <si>
    <t>苏州欧尼思特智造科技有限公司医疗用注塑件生产线技术改造项目</t>
  </si>
  <si>
    <t>挪拉通科技（苏州）有限公司</t>
  </si>
  <si>
    <t>91320594780268920H</t>
  </si>
  <si>
    <t>挪拉通科技(苏州)有限公司PCBA生产线技术改造项目</t>
  </si>
  <si>
    <t>苏州市工业互联网创新发展项目（标杆工厂类）</t>
  </si>
  <si>
    <t>苏州易缆微半导体技术有限公司</t>
  </si>
  <si>
    <t>91320594MA275JXE0C</t>
  </si>
  <si>
    <t>苏州易缆微半导体技术有限公司硅光混合集成芯片后道工艺改造项目</t>
  </si>
  <si>
    <t>贝耐特光学科技（苏州）有限公司</t>
  </si>
  <si>
    <t>91320583MA1MMWQJ7X</t>
  </si>
  <si>
    <t>贝耐特光学科技（苏州）有限公司光学车间技术改造</t>
  </si>
  <si>
    <t>大金制冷（苏州）有限公司</t>
  </si>
  <si>
    <t>91320594666363721D</t>
  </si>
  <si>
    <t>大金制冷(苏州)有限公司节能变频船舶冷冻机生产线技术改造项目</t>
  </si>
  <si>
    <t>中材科技（苏州）有限公司</t>
  </si>
  <si>
    <t>91320594766531550W</t>
  </si>
  <si>
    <t>中材科技（苏州）有限公司储氢四型瓶生产线技术改造项目</t>
  </si>
  <si>
    <t>埃斯维机床（苏州）有限公司</t>
  </si>
  <si>
    <t>91320594088603710Y</t>
  </si>
  <si>
    <t>埃斯维机床（苏州）有限公司高端机床智能化生产线技术改造项目</t>
  </si>
  <si>
    <t>伊利苏州乳业有限责任公司</t>
  </si>
  <si>
    <t>913205947802655190</t>
  </si>
  <si>
    <t>伊利苏州乳业有限责任公司灌装后二次自动包装设备技改项目</t>
  </si>
  <si>
    <t>省级智能工厂</t>
  </si>
  <si>
    <t>苏州达博思智能电网装备制造有限公司</t>
  </si>
  <si>
    <t>91320594572559416H</t>
  </si>
  <si>
    <t>苏州达博思智能电网装备制造有限公司环保型开关设备生产线技术改造项目</t>
  </si>
  <si>
    <t>莹特丽化妆品（苏州）有限公司</t>
  </si>
  <si>
    <t>9132059475273332X1</t>
  </si>
  <si>
    <t>莹特丽化妆品（苏州）有限公司化妆品生产线技术改造项目</t>
  </si>
  <si>
    <t>易康生物（苏州）有限公司</t>
  </si>
  <si>
    <t>91320594MA1P08NJ5C</t>
  </si>
  <si>
    <t>易康生物（苏州）有限公司创新型疫苗试制线技术改造项目</t>
  </si>
  <si>
    <t>伊维氏汽车部件（苏州）有限公司</t>
  </si>
  <si>
    <t>913205947682768050</t>
  </si>
  <si>
    <t>伊维氏汽车部件（苏州）有限公司汽车零部件生产线技术改造项目</t>
  </si>
  <si>
    <t>苏州亮宇模具科技有限公司</t>
  </si>
  <si>
    <t>913205065571241747</t>
  </si>
  <si>
    <t>苏州亮宇模具科技有限公司精密机加工生产线技术改造项目</t>
  </si>
  <si>
    <t>力森诺科材料（苏州）有限公司</t>
  </si>
  <si>
    <t>91320594769869215J</t>
  </si>
  <si>
    <t>力森诺科材料（苏州）有限公司半导体及感光膜生产制造技术改造项目</t>
  </si>
  <si>
    <t>库力索法半导体（苏州）有限公司</t>
  </si>
  <si>
    <t>91320594735740069N</t>
  </si>
  <si>
    <t>库力索法半导体（苏州）有限公司半导体生产设备技术改造项目</t>
  </si>
  <si>
    <t>皆可博（苏州）车辆控制系统有限公司</t>
  </si>
  <si>
    <t>91320594673042854G</t>
  </si>
  <si>
    <t>皆可博（苏州）车辆控制系统有限公司发动机制动器精密机加工生产线技术改造项目</t>
  </si>
  <si>
    <t>广濑电机（苏州）有限公司</t>
  </si>
  <si>
    <t>91320594662732286R</t>
  </si>
  <si>
    <t>广濑电机（苏州）有限公司车用连接器生产线技术改造项目</t>
  </si>
  <si>
    <t>超力包装（苏州）有限公司</t>
  </si>
  <si>
    <t>913205947481823775</t>
  </si>
  <si>
    <t>超力包装（苏州）有限公司食品用塑料膜袋生产线技术改造项目二期</t>
  </si>
  <si>
    <t>联合材料金刚石模具（苏州）有限公司</t>
  </si>
  <si>
    <t>91320594762449947E</t>
  </si>
  <si>
    <t>联合材料金刚石模具（苏州）有限公司超硬合金切断工具生产线技术改造项目</t>
  </si>
  <si>
    <t>苏州新锐合金工具股份有限公司</t>
  </si>
  <si>
    <t>9132000077867054XF</t>
  </si>
  <si>
    <t>苏州新锐合金工具股份有限公司高端硬质合金产品产线技术改造</t>
  </si>
  <si>
    <t>苏州威迈芯材半导体有限公司</t>
  </si>
  <si>
    <t>91320594MA254HXE81</t>
  </si>
  <si>
    <t>苏州威迈芯材半导体有限公司浸没式 氟化氩（ArFi)光刻胶上游光酸制备及应用技术改造项目</t>
  </si>
  <si>
    <t>奥钢联伯乐焊接（中国）有限公司</t>
  </si>
  <si>
    <t>913205947802692025</t>
  </si>
  <si>
    <t>奥钢联伯乐焊接(中国)有限公司焊丝产线升级改造项目</t>
  </si>
  <si>
    <t>而至齿科（苏州）有限公司</t>
  </si>
  <si>
    <t>91320594738299299J</t>
  </si>
  <si>
    <t>而至齿科(苏州)有限公司生产及研发齿科用复合树脂新建项目和人工齿生产设备技术改造项目</t>
  </si>
  <si>
    <t>中磊电子（苏州）有限公司</t>
  </si>
  <si>
    <t>913205947185817729</t>
  </si>
  <si>
    <t>中磊电子（苏州）有限公司智能车间升级技改项目</t>
  </si>
  <si>
    <t>大金机电设备（苏州）有限公司</t>
  </si>
  <si>
    <t>91320594755855023J</t>
  </si>
  <si>
    <t>大金机电设备（苏州）有限公司压缩 机产能提升技术改造项目</t>
  </si>
  <si>
    <t>苏州阿诺精密切削技术有限公司</t>
  </si>
  <si>
    <t>9132000073441427XR</t>
  </si>
  <si>
    <t>苏州阿诺精密切削技术有限公司高效精密数控机床用硬质合金刀具技术升级改造项目</t>
  </si>
  <si>
    <t>苏州东微半导体股份有限公司</t>
  </si>
  <si>
    <t>91320594680506522G</t>
  </si>
  <si>
    <t>苏州东微半导体股份有限公司半导体功率器件的研发、生产、测试设备的技术改造项目</t>
  </si>
  <si>
    <t>麦格纳汽车系统（苏州）有限公司</t>
  </si>
  <si>
    <t>91320594783360757A</t>
  </si>
  <si>
    <t>麦格纳汽车系统（苏州）有限公司汽车闭锁系统生产技术改造项目 / 麦格纳汽车系统（苏州）有限公司自动化汽车电子零配件物流立体仓库改造项目</t>
  </si>
  <si>
    <t>苏州尚美国际化妆品有限公司</t>
  </si>
  <si>
    <t>91320594608207624W</t>
  </si>
  <si>
    <t>苏州尚美国际化妆品有限公司车间升级技术改造项目</t>
  </si>
  <si>
    <t>普尔世电源产品（苏州）有限公司</t>
  </si>
  <si>
    <t>91320594776417890D</t>
  </si>
  <si>
    <t>普尔世电源产品（苏州）有限公司开关电源产能提升改造项目</t>
  </si>
  <si>
    <t>奥特凯姆医疗器械（苏州）有限公司</t>
  </si>
  <si>
    <t>91320594MA1MBJ2W5D</t>
  </si>
  <si>
    <t>奥特凯姆医疗器械（苏州）有限公司医疗器械零部件加工技术改造项目</t>
  </si>
  <si>
    <t>苏州泰莱微波技术有限公司</t>
  </si>
  <si>
    <t>91320594MA1MGNAR35</t>
  </si>
  <si>
    <t>苏州泰莱微波技术有限公司微波元器 件微组装生产线技术改造项目</t>
  </si>
  <si>
    <t>安特（苏州）精密机械有限公司</t>
  </si>
  <si>
    <t>91320594608236716P</t>
  </si>
  <si>
    <t>安特（苏州）精密机械有限公司生产技术智能改造项目</t>
  </si>
  <si>
    <t>颀中科技（苏州）有限公司</t>
  </si>
  <si>
    <t>91320594762849748G</t>
  </si>
  <si>
    <t>颀中科技（苏州）有限公司高密度微尺寸凸块封装及测试技术改造项目</t>
  </si>
  <si>
    <t>沛嘉医疗科技（苏州）有限公司</t>
  </si>
  <si>
    <t>91320594061881876J</t>
  </si>
  <si>
    <t>沛嘉医疗科技（苏州）有限公司心脏瓣膜系统及手术附件生产的技术改造项目</t>
  </si>
  <si>
    <t>上海加奇生物科技苏州有限公司</t>
  </si>
  <si>
    <t>91320594MA1N16F31F</t>
  </si>
  <si>
    <t>上海加奇生物科技苏州有限公司医疗器械生产技术改造项目</t>
  </si>
  <si>
    <t>欧朗电子科技有限公司</t>
  </si>
  <si>
    <t>913205947923058056</t>
  </si>
  <si>
    <t>欧朗电子科技有限公司电子产品生产技术改造项目</t>
  </si>
  <si>
    <t>奇隆电子制造（苏州）有限公司</t>
  </si>
  <si>
    <t>913205947532180204</t>
  </si>
  <si>
    <t>比比电子（苏州）有限公司生产配套 设备自动化改造</t>
  </si>
  <si>
    <t>久保田农业机械（苏州）有限公司</t>
  </si>
  <si>
    <t>91320594608208459B</t>
  </si>
  <si>
    <t>久保田农业机械（苏州）有限公司农机国四排放技术改造项目</t>
  </si>
  <si>
    <t>苏州百勤精密机械有限公司</t>
  </si>
  <si>
    <t>913205940914957659</t>
  </si>
  <si>
    <t>苏州百勤精密机械有限公司非标机械 零部件产品技术改造项目</t>
  </si>
  <si>
    <t>赛峰起落架系统（苏州）有限公司</t>
  </si>
  <si>
    <t>913205947833604074</t>
  </si>
  <si>
    <t>赛峰起落架系统（苏州）有限公司提高零件生产设备产能及环保技术改造项目</t>
  </si>
  <si>
    <t>索普利机械产品（苏州）有限公司</t>
  </si>
  <si>
    <t>913205947539399791</t>
  </si>
  <si>
    <t>索普利机械产品（苏州）有限公司金属汽车零部件生产技术改造升级</t>
  </si>
  <si>
    <t>苏州科乐泰光学玻璃有限公司</t>
  </si>
  <si>
    <t>91320594310551991D</t>
  </si>
  <si>
    <t>苏州科乐泰光学玻璃有限公司年产 LED车灯10万套、年生产维修模具及夹具900套及玻璃透镜研磨工艺升级改造项目</t>
  </si>
  <si>
    <t>恩德斯豪斯流量仪表技术（中国）有限公司</t>
  </si>
  <si>
    <t>913205947424731302</t>
  </si>
  <si>
    <t>恩德斯豪斯流量仪表技术(中国)有限公司流量仪表生产线技术改造项目</t>
  </si>
  <si>
    <t>江苏赛扬精工科技有限责任公司</t>
  </si>
  <si>
    <t>913205943460953776</t>
  </si>
  <si>
    <t>江苏赛扬精工科技有限责任公司高端数控机床配套精密超硬工具技术改造项目</t>
  </si>
  <si>
    <t>赛卡电子科技（苏州）有限公司</t>
  </si>
  <si>
    <t>91320594MA1T6QD44H</t>
  </si>
  <si>
    <t>赛卡电子科技（苏州）有限公司48V锂电控制平台产线技改项目</t>
  </si>
  <si>
    <t>苏州富莱克精密工具有限公司</t>
  </si>
  <si>
    <t>91320594672023221K</t>
  </si>
  <si>
    <t>苏州富莱克精密工具有限公司三轴以上联动的高速、精密数控用刀具生产技改项目</t>
  </si>
  <si>
    <t>三积瑞科技（苏州）有限公司</t>
  </si>
  <si>
    <t>91320594735740050R</t>
  </si>
  <si>
    <t>三积瑞科技（苏州）有限公司电感器及线圈元器件效率提升技术改造项目</t>
  </si>
  <si>
    <t>苏州中天医疗器械科技有限公司</t>
  </si>
  <si>
    <t>91320594MA1WKN341T</t>
  </si>
  <si>
    <t>苏州中天医疗器械科技有限公司血管介入导管技术改造项目</t>
  </si>
  <si>
    <t>苏州阿诺医疗器械有限公司</t>
  </si>
  <si>
    <t>91320594MA1WNQ3M38</t>
  </si>
  <si>
    <t>苏州阿诺医疗器械有限公司年产20万件高精密医疗手术工具自动化生产线技术改造项目</t>
  </si>
  <si>
    <t>苏州福联泰克汽车电子有限公司</t>
  </si>
  <si>
    <t>91320594MA1MG28J8H</t>
  </si>
  <si>
    <t>苏州福联泰克汽车电子有限公司年产60万件车用排温传感器自动化生产线技术改造项目</t>
  </si>
  <si>
    <t>优泰科（苏州）密封技术有限公司</t>
  </si>
  <si>
    <t>91320594679814755Y</t>
  </si>
  <si>
    <t>优泰科（苏州）密封技术有限公司主驱动密封试验生产技术改造项目</t>
  </si>
  <si>
    <t>苏州正盛科技有限公司</t>
  </si>
  <si>
    <t>9132059479539812XQ</t>
  </si>
  <si>
    <t>苏州正盛科技有限公司机加工生产线技术改造项目</t>
  </si>
  <si>
    <t>苏州荣艺电子科技有限公司</t>
  </si>
  <si>
    <t>9132050879539521X6</t>
  </si>
  <si>
    <t>苏州荣艺电子科技有限公司机加工生产线技术改造项目</t>
  </si>
  <si>
    <t>吉田建材（苏州）有限公司</t>
  </si>
  <si>
    <t>913205947357399229</t>
  </si>
  <si>
    <t>吉田建材（苏州）有限公司门窗零部件自动化生产线技术改造项目</t>
  </si>
  <si>
    <t>苏州裕坤科技有限公司</t>
  </si>
  <si>
    <t>913205947395769213</t>
  </si>
  <si>
    <t>苏州裕坤科技有限公司机加工生产线技术改造项目</t>
  </si>
  <si>
    <t>苏州工业园区融安消防科技有限公司</t>
  </si>
  <si>
    <t>91320594750025741B</t>
  </si>
  <si>
    <t>苏州工业园区融安消防科技有限公司消防生产线技术改造项目</t>
  </si>
  <si>
    <t>苏州百特医疗用品有限公司</t>
  </si>
  <si>
    <t>91320594608205645K</t>
  </si>
  <si>
    <t>苏州百特医疗用品有限公司腹膜透析袋及配套附件智能化生产技术改造项目</t>
  </si>
  <si>
    <t>新光维医疗科技（苏州）股份有限公司</t>
  </si>
  <si>
    <t>91320594MA1MXU2G4A</t>
  </si>
  <si>
    <t>新光维医疗科技（苏州）股份有限公司医用内窥镜及相关创新产品的研发生产技术改造项目</t>
  </si>
  <si>
    <t>百乐嘉利宝（苏州）可可有限公司</t>
  </si>
  <si>
    <t>91320594794571672K</t>
  </si>
  <si>
    <t>百乐嘉利宝（苏州）可可有限公司复合巧克力生产线技改项目</t>
  </si>
  <si>
    <t>苏州利来工业智造股份有限公司</t>
  </si>
  <si>
    <t>913205947615044732</t>
  </si>
  <si>
    <t>苏州利来工业智造股份有限公司新能源及新能源汽车合金材料加工线自动化升级技术改造项目</t>
  </si>
  <si>
    <t>苏州耀腾光电有限公司</t>
  </si>
  <si>
    <t>91320594596909679W</t>
  </si>
  <si>
    <t>苏州耀腾光电有限公司2023年度智能 LED车灯产品技术升级改造项目</t>
  </si>
  <si>
    <t>苏州友汇五金工业有限公司</t>
  </si>
  <si>
    <t>913205946283913188</t>
  </si>
  <si>
    <t>苏州友汇五金工业有限公司高精密紧固件类产品技术改造项目</t>
  </si>
  <si>
    <t>大同精密金属（苏州）有限公司</t>
  </si>
  <si>
    <t>913205947424737983</t>
  </si>
  <si>
    <t>大同精密金属（苏州）有限公司小径轴瓦生产线技术改造项目</t>
  </si>
  <si>
    <t>苏州翰泽精密机械有限公司</t>
  </si>
  <si>
    <t>91320594585553849X</t>
  </si>
  <si>
    <t>苏州翰泽精密机械有限公司精密部件生产线技改项目</t>
  </si>
  <si>
    <t>星童医疗技术（苏州）有限公司</t>
  </si>
  <si>
    <t>91320594595568569W</t>
  </si>
  <si>
    <t>星童医疗技术（苏州）有限公司免疫诊断产品线技术改造项目</t>
  </si>
  <si>
    <t>上银科技（中国）有限公司</t>
  </si>
  <si>
    <t>91320594094419565F</t>
  </si>
  <si>
    <t>上银科技（中国）有限公司单轴机器人零部件生产车间技术改造</t>
  </si>
  <si>
    <t>苏州苏大维格科技集团股份有限公司</t>
  </si>
  <si>
    <t>913200007325123786</t>
  </si>
  <si>
    <t>苏州苏大维格科技集团股份有限公司  环保型微纳光学3D印材技术改造项目</t>
  </si>
  <si>
    <t>江苏浩欧博生物医药股份有限公司</t>
  </si>
  <si>
    <t>91320594690261995C</t>
  </si>
  <si>
    <t>江苏浩欧博生物医药股份有限公司体外诊断试剂盒技术改造项目</t>
  </si>
  <si>
    <t>苏州金唯智生物科技有限公司</t>
  </si>
  <si>
    <t>91320594555822825J</t>
  </si>
  <si>
    <t>苏州金唯智生物科技有限公司高通量基因合成、基因测序实验室技术改造项目</t>
  </si>
  <si>
    <t>都福（苏州）工业设备制造有限公司</t>
  </si>
  <si>
    <t>913205945678489505</t>
  </si>
  <si>
    <t>都福（苏州）工业设备制造有限公司年产压缩机配件新增25000套智能化技术改造项目</t>
  </si>
  <si>
    <t>苏州海光芯创光电科技股份有限公司</t>
  </si>
  <si>
    <t>913205945855307783</t>
  </si>
  <si>
    <t>苏州海光芯创光电科技股份有限公司高速光器件、光模块的生产技术改造项目</t>
  </si>
  <si>
    <t>3M材料技术（苏州）有限公司</t>
  </si>
  <si>
    <t>91320594762449998N</t>
  </si>
  <si>
    <t>3M材料技术（苏州）有限公司增亮膜技术改造项目</t>
  </si>
  <si>
    <t>飞利浦医疗（苏州）有限公司</t>
  </si>
  <si>
    <t>913205946993402277</t>
  </si>
  <si>
    <t>飞利浦医疗（苏州）有限公司磁体生产（Maxwell）技术改造项目</t>
  </si>
  <si>
    <t>宝时得科技（中国）有限公司</t>
  </si>
  <si>
    <t>91320594739577318W</t>
  </si>
  <si>
    <t>宝时得科技（中国）有限公司电动工 具生产设备改造项目</t>
  </si>
  <si>
    <t>奥美凯聚合物（苏州）有限公司</t>
  </si>
  <si>
    <t>9132059475799588XL</t>
  </si>
  <si>
    <t>奥美凯聚合物（苏州）有限公司医疗级改性工程塑料生产技术改造项目</t>
  </si>
  <si>
    <t>星德胜科技（苏州）股份有限公司</t>
  </si>
  <si>
    <t>9132059476827691X1</t>
  </si>
  <si>
    <t>星德胜科技(苏州)股份有限公司吸尘器类无刷电机组装技术改造项目</t>
  </si>
  <si>
    <t>摩根特种陶瓷技术（苏州）有限公司</t>
  </si>
  <si>
    <t>91320594660088810M</t>
  </si>
  <si>
    <t>摩根特种陶瓷技术(苏州)有限公司等静压坩埚及配套产品智能生产线技术改造项目</t>
  </si>
  <si>
    <t>苏州全信通讯科技有限公司</t>
  </si>
  <si>
    <t>91320505759660928F</t>
  </si>
  <si>
    <t>苏州全信通讯科技有限公司5G无源系统工艺技术改造项目</t>
  </si>
  <si>
    <t>苏州春兴精工股份有限公司</t>
  </si>
  <si>
    <t>91320000832592061P</t>
  </si>
  <si>
    <t>苏州春兴精工股份有限公司全系列射频器件工艺升级以及产能提升技术改造项目</t>
  </si>
  <si>
    <t>天弘（苏州）科技有限公司</t>
  </si>
  <si>
    <t>913205947244488716</t>
  </si>
  <si>
    <t>天弘（苏州）科技有限公司生产线技术改造项目</t>
  </si>
  <si>
    <t>元成科技（苏州）有限公司</t>
  </si>
  <si>
    <t>91320594608199396T</t>
  </si>
  <si>
    <t>元成科技（苏州）有限公司集成电路生产线技术改造项目</t>
  </si>
  <si>
    <t>杰纬特科技（苏州）有限公司</t>
  </si>
  <si>
    <t>91320594MA1TARA07U</t>
  </si>
  <si>
    <t>杰纬特科技（苏州）有限公司机械零部件及组件的技术改造项目</t>
  </si>
  <si>
    <t>格兰富水泵（苏州）有限公司</t>
  </si>
  <si>
    <t>913205946082354224</t>
  </si>
  <si>
    <t>格兰富水泵（苏州）有限公司水泵生产线技术改造项目</t>
  </si>
  <si>
    <t>贝朗医疗（苏州）有限公司</t>
  </si>
  <si>
    <t>91320594753217757D</t>
  </si>
  <si>
    <t>高压真空热处理炉技术改造项目</t>
  </si>
  <si>
    <t>伟创力电子技术（苏州）有限公司</t>
  </si>
  <si>
    <t>913205946082381568</t>
  </si>
  <si>
    <t>伟创力电子技术（苏州）有限公司汽车通信模块测试系统生产技术改造项目</t>
  </si>
  <si>
    <t>思瑞浦微电子科技（苏州）股份有限公司</t>
  </si>
  <si>
    <t>91320000593916443C</t>
  </si>
  <si>
    <t>思瑞浦微电子科技（苏州）股份有限公司模拟与嵌入式处理器芯片产线技术改造项目</t>
  </si>
  <si>
    <t>日月新半导体（苏州）有限公司</t>
  </si>
  <si>
    <t>91320594728014317G</t>
  </si>
  <si>
    <t>苏州日月新半导体有限公司系统级芯片封装测试生产线工艺提升改造项目</t>
  </si>
  <si>
    <t>苏州赛尔科技有限公司</t>
  </si>
  <si>
    <t>91320594550232826Y</t>
  </si>
  <si>
    <t>苏州赛尔科技有限公司高精度切削磨削刀具产线技术改造项目</t>
  </si>
  <si>
    <t>福斯流体控制（苏州）有限公司</t>
  </si>
  <si>
    <t>91320594793340848L</t>
  </si>
  <si>
    <t>福斯流体控制（苏州）有限公司智能车间技术改造项目</t>
  </si>
  <si>
    <t>苏州吉玛基因股份有限公司</t>
  </si>
  <si>
    <t>91320000666378931N</t>
  </si>
  <si>
    <t>苏州吉玛基因股份有限公司小核酸生产线技术改造项目</t>
  </si>
  <si>
    <t>苏州中荟医疗科技有限公司</t>
  </si>
  <si>
    <t>91320594MA2457DG4Q</t>
  </si>
  <si>
    <t>苏州中荟医疗科技有限公司心血管医用导管和医用设备研发和生产技术改造项目</t>
  </si>
  <si>
    <t>苏州義硕食品科技有限公司</t>
  </si>
  <si>
    <t>91320594MA1T5TCG9E</t>
  </si>
  <si>
    <t>苏州義硕食品科技有限公司高蛋白牛 肉制品智能精益化生产技术改造项目</t>
  </si>
  <si>
    <t>亿腾医药（苏州）有限公司</t>
  </si>
  <si>
    <t>91320594MA1XY9WD9L</t>
  </si>
  <si>
    <t>苏州西克罗制药有限公司吸入制剂生产技术改造项目</t>
  </si>
  <si>
    <t>省工业互联网示范工程项目（标杆工厂类）</t>
  </si>
  <si>
    <t>古河奇宏电子（苏州）有限公司</t>
  </si>
  <si>
    <t>913205947378348786</t>
  </si>
  <si>
    <t>古河奇宏电子（苏州）有限公司服务器用散热模组生产线技术改造项目</t>
  </si>
  <si>
    <t>苏州铜宝锐新材料有限公司</t>
  </si>
  <si>
    <t>91320594088140875N</t>
  </si>
  <si>
    <t>苏州铜宝锐新材料有限公司基于集成电路和太阳能行业的超纯超薄导电层用铜基微纳材料批量生产技术改造项目</t>
  </si>
  <si>
    <t>苏州感芯微系统技术有限公司</t>
  </si>
  <si>
    <t>9132059433878325XQ</t>
  </si>
  <si>
    <t>苏州感芯微系统技术有限公司MEMS压力传感器模块产线技术改造项目</t>
  </si>
  <si>
    <t>苏州德斯倍电子有限公司</t>
  </si>
  <si>
    <t>91320594MA1Y79R715</t>
  </si>
  <si>
    <t>苏州德斯倍电子有限公司电子元器件产品封测技术改造项目</t>
  </si>
  <si>
    <t>以诺康医疗科技（苏州）有限公司</t>
  </si>
  <si>
    <t>913205943022661971</t>
  </si>
  <si>
    <t>以诺康医疗科技（苏州）有限公司医疗器械生产车间自动化生产技术改造项目</t>
  </si>
  <si>
    <t>苏州星诺奇科技股份有限公司</t>
  </si>
  <si>
    <t>913200005642769422</t>
  </si>
  <si>
    <t>苏州星诺奇科技股份有限公司新能源汽车热管理精密部件注塑生产线技术改造项目</t>
  </si>
  <si>
    <t>苏州瓴辉光电科技有限公司</t>
  </si>
  <si>
    <t>91320594MA7DKDJH6A</t>
  </si>
  <si>
    <t>苏州瓴辉光电科技有限公司滤光片智能制造平台技术改造项目</t>
  </si>
  <si>
    <t>安拓锐高新测试技术（苏州）有限公司</t>
  </si>
  <si>
    <t>913205947923058131</t>
  </si>
  <si>
    <t>安拓锐高新测试技术（苏州）有限公司制造能力提升及装配自动化改造项目</t>
  </si>
  <si>
    <t>华通电脑（苏州）有限公司</t>
  </si>
  <si>
    <t>91320594761504676N</t>
  </si>
  <si>
    <t>华通电脑(苏州)有限公司车载PCB产 品智能化技术改造项目</t>
  </si>
  <si>
    <t>帕玛斯韦奇航空部件（苏州）有限公司</t>
  </si>
  <si>
    <t>91320594565323798R</t>
  </si>
  <si>
    <t>帕玛斯韦奇航空部件（苏州）有限公司航空链接体制造智能化技术改造项目</t>
  </si>
  <si>
    <t>苏州震坤科技有限公司</t>
  </si>
  <si>
    <t>91320594782062547E</t>
  </si>
  <si>
    <t>苏州震坤科技有限公司超薄BGA类产品封装技术改造项目</t>
  </si>
  <si>
    <t>苏州东辉光学有限公司</t>
  </si>
  <si>
    <t>91320594672010084A</t>
  </si>
  <si>
    <t>苏州东辉光学有限公司数通光模块光组件工艺技术改造项目</t>
  </si>
  <si>
    <t>苏州微创关节医疗科技有限公司</t>
  </si>
  <si>
    <t>9132059433902399XA</t>
  </si>
  <si>
    <t>苏州微创关节医疗科技有限公司人工关节生产线技术改造项目</t>
  </si>
  <si>
    <t>苏州高泰电子技术股份有限公司</t>
  </si>
  <si>
    <t>91320594785554854D</t>
  </si>
  <si>
    <t>苏州高泰电子技术股份有限公司导热导电、电磁屏蔽、热熔胶、半导体晶圆等特种功能胶带胶粘技术改造项目</t>
  </si>
  <si>
    <t>苏州快可光伏电子股份有限公司</t>
  </si>
  <si>
    <t>91320000772458468T</t>
  </si>
  <si>
    <t>高功率光伏连接系统技术改造项目</t>
  </si>
  <si>
    <t>苏州摩利自动化控制技术有限公司</t>
  </si>
  <si>
    <t>91320594780268883B</t>
  </si>
  <si>
    <t>苏州摩利自动化控制技术有限公司工程机械零部件生产的技术改造项目</t>
  </si>
  <si>
    <t>横河电机（苏州）有限公司</t>
  </si>
  <si>
    <t>91320594742473229J</t>
  </si>
  <si>
    <t>横河电机（苏州）有限公司部品加工 生产线技术改造备案</t>
  </si>
  <si>
    <t>苏州爱知科技有限公司</t>
  </si>
  <si>
    <t>91320594771516371E</t>
  </si>
  <si>
    <t>苏州爱知科技有限公司定子、转子生 产技改项目</t>
  </si>
  <si>
    <t>苏州市乾丰造纸机械制造有限公司</t>
  </si>
  <si>
    <t>91320594789943611Q</t>
  </si>
  <si>
    <t>复卷机、分切机产品进行技术改造</t>
  </si>
  <si>
    <t>普美航空制造（苏州）有限公司</t>
  </si>
  <si>
    <t>913205947589578775</t>
  </si>
  <si>
    <t>普美航空制造（苏州）有限公司莫迪格数控加工中心技术改造项目</t>
  </si>
  <si>
    <t>多玛凯拔门控系统有限公司</t>
  </si>
  <si>
    <t>913205947833607062</t>
  </si>
  <si>
    <t>多玛凯拔门控系统有限公司工艺升级改造项目</t>
  </si>
  <si>
    <t>新航薄膜科技（苏州）有限公司</t>
  </si>
  <si>
    <t>91320594MA207D8A70</t>
  </si>
  <si>
    <t>新航薄膜科技（苏州）有限公司年产太阳膜120万公斤生产线技术改造项目</t>
  </si>
  <si>
    <t>苏州联畅电子科技有限公司</t>
  </si>
  <si>
    <t>91320506MA21PGCF0U</t>
  </si>
  <si>
    <t>苏州联畅电子科技有限公司贴装电子线路板产品技术改造项目</t>
  </si>
  <si>
    <t>信达生物制药（苏州）有限公司</t>
  </si>
  <si>
    <t>9132059458102064XX</t>
  </si>
  <si>
    <t>信达生物生产单克隆抗体的技术改造项目</t>
  </si>
  <si>
    <t>芯三代半导体科技（苏州）股份有限公司</t>
  </si>
  <si>
    <t>91320594MA22HQWA11</t>
  </si>
  <si>
    <t>芯三代半导体科技（苏州）股份有限公司碳化硅外延设备生产技术改造项目</t>
  </si>
  <si>
    <t>普利瑞医疗科技（苏州）有限公司</t>
  </si>
  <si>
    <t>91320594579458837Y</t>
  </si>
  <si>
    <t>普利瑞医疗科技（苏州)有限公司生产线智能化技术改造项目</t>
  </si>
  <si>
    <t>青山汽车紧固件（苏州）有限公司</t>
  </si>
  <si>
    <t>913205947641645314</t>
  </si>
  <si>
    <t>青山汽车紧固件（苏州）有限公司紧固件生产线设备自动化技术改造项目</t>
  </si>
  <si>
    <t>苏州益而益电器制造有限公司</t>
  </si>
  <si>
    <t>91320594784380928B</t>
  </si>
  <si>
    <t>苏州益而益电器制造有限公司漏电断路器智能车间技术改造项目</t>
  </si>
  <si>
    <t>苏州明皜传感科技股份有限公司</t>
  </si>
  <si>
    <t>91320594582331335E</t>
  </si>
  <si>
    <t>苏州明皜传感科技股份有限公司加速度传感器芯片测试平台技术改造项目</t>
  </si>
  <si>
    <t>苏州芯聚半导体有限公司</t>
  </si>
  <si>
    <t>91320594MA221Y0M0R</t>
  </si>
  <si>
    <t>苏州芯聚半导体有限公司Micro LED分立器件产线技术改造</t>
  </si>
  <si>
    <t>大陆汽车部件（苏州）有限公司</t>
  </si>
  <si>
    <t>9132059469673997X9</t>
  </si>
  <si>
    <t>大陆汽车部件（苏州）有限公司汽车天线产品线技术改造项目</t>
  </si>
  <si>
    <t>苏州群策科技有限公司</t>
  </si>
  <si>
    <t>91320594774676792X</t>
  </si>
  <si>
    <t>苏州群策科技有限公司高频高速覆芯封装用IC载板技术升级改造一期项目</t>
  </si>
  <si>
    <t>苏州市保利线缆有限公司</t>
  </si>
  <si>
    <t>91320506754632055W</t>
  </si>
  <si>
    <t>苏州市保利线缆有限公司年加工线缆铜丝技术改造项目</t>
  </si>
  <si>
    <t>苏州晴朗工业科技有限公司</t>
  </si>
  <si>
    <t>91320594MA1NARC55U</t>
  </si>
  <si>
    <t>苏州晴朗工业科技有限公司电子终端 设备模具产品智能生产线技术改造项 目</t>
  </si>
  <si>
    <t>苏州匀晶金属科技有限公司</t>
  </si>
  <si>
    <t>91320594MA25WDEY2N</t>
  </si>
  <si>
    <t>苏州匀晶金属科技有限公司金属模具增材制造生产线技术改造项目</t>
  </si>
  <si>
    <t>戴胜汽车科技（苏州）有限公司</t>
  </si>
  <si>
    <t>91320594MA1Q1HHY08</t>
  </si>
  <si>
    <t>戴胜汽车科技（苏州）有限公司国六标准汽车燃油系统控制阀、加油管、加油口盖等产品生产线技术改造项目</t>
  </si>
  <si>
    <t>苏州维伟思医疗科技有限公司</t>
  </si>
  <si>
    <t>91320594MA1Y17N86P</t>
  </si>
  <si>
    <t>苏州维伟思医疗建设除颤器产品产能升级技术改造项目</t>
  </si>
  <si>
    <t>利信维科三维科技（苏州）有限公司</t>
  </si>
  <si>
    <t>91320594MA1N24N751</t>
  </si>
  <si>
    <t>利信维科三维科技（苏州）有限公司生物制药装备用管道/管件/阀门等零件加工线技术改造项目</t>
  </si>
  <si>
    <t>迈锐精密科技（苏州）有限公司</t>
  </si>
  <si>
    <t>91320594761505003B</t>
  </si>
  <si>
    <t>迈锐精密科技（苏州）有限公司无线智能通信及穿戴设备固定粘接胶及声学电子元器件技术改造项目</t>
  </si>
  <si>
    <t>苏州新维度微纳科技有限公司</t>
  </si>
  <si>
    <t>91320594MA27PKUT6J</t>
  </si>
  <si>
    <t>苏州新维度微纳科技有限公司微纳米结构器件生产工艺技术改造项目</t>
  </si>
  <si>
    <t>苏州工业园区美柯乐制版印务有限责任公司</t>
  </si>
  <si>
    <t>913205947132476602</t>
  </si>
  <si>
    <t>苏州工业园区美柯乐制版印务有限责任公司新型书刊印刷智能化改造项目</t>
  </si>
  <si>
    <t>苏州苏净安发环境科技有限公司</t>
  </si>
  <si>
    <t>913205946081982116</t>
  </si>
  <si>
    <t>苏州苏净安发环境科技有限公司组合式空调生产线技术改造项目</t>
  </si>
  <si>
    <t>维斯克凡科技（苏州）有限公司</t>
  </si>
  <si>
    <t>913205946913295177</t>
  </si>
  <si>
    <t>维斯克凡科技（苏州）有限公司人造胶原蛋白肠衣及纤维素肠衣生产技术改造项目（二期）</t>
  </si>
  <si>
    <t>苏州吉恒纳米科技有限公司</t>
  </si>
  <si>
    <t>91320594338895913L</t>
  </si>
  <si>
    <t>苏州吉恒纳米科技有限公司真空纳米涂层加工产线技术改造项目</t>
  </si>
  <si>
    <t>苏州天隆生物科技有限公司</t>
  </si>
  <si>
    <t>91320594699344092G</t>
  </si>
  <si>
    <t>苏州天隆生物科技有限公司年产400万套体外诊断试剂生产线技术改造项目</t>
  </si>
  <si>
    <t>卫材（中国）药业有限公司</t>
  </si>
  <si>
    <t>91320594608205450R</t>
  </si>
  <si>
    <t>卫材（中国）药业有限公司节能改造及智能化效率品质提升改善</t>
  </si>
  <si>
    <t>三星电子（苏州）半导体有限公司</t>
  </si>
  <si>
    <t>91320594608197753M</t>
  </si>
  <si>
    <t>存储芯片TEST生产线技术改造项目</t>
  </si>
  <si>
    <t>生命盾医疗技术（苏州）有限公司</t>
  </si>
  <si>
    <t>91320594MABXF6XEXD</t>
  </si>
  <si>
    <t>生命盾医疗技术（苏州）有限公司医疗器械生产自动化技术改造项目</t>
  </si>
  <si>
    <t>苏州思珀利尔工业技术有限公司</t>
  </si>
  <si>
    <t>91320594MA1P3YEN8J</t>
  </si>
  <si>
    <t>苏州思珀利尔工业技术有限公司聚晶金刚石复合片智能车间技术改造项目</t>
  </si>
  <si>
    <t>苏州工业园区代尔塔电机技术有限公司</t>
  </si>
  <si>
    <t>91320594094068689Q</t>
  </si>
  <si>
    <t>苏州工业园区代尔塔电机技术有限公司S36航天旋转变压器年产一万套批产能力保障设备技术改造项目</t>
  </si>
  <si>
    <t>苏州誉航航空科技有限公司</t>
  </si>
  <si>
    <t>91320594MA1XLUH62X</t>
  </si>
  <si>
    <t>苏州誉航航空科技有限公司发动机高压机匣生产线产能升级技术改造项目</t>
  </si>
  <si>
    <t>苏州纳芯微电子股份有限公司</t>
  </si>
  <si>
    <t>9132059406948076X3</t>
  </si>
  <si>
    <t>苏州纳芯微电子股份有限公司模拟及 混合信号芯片产品线技术改造项目</t>
  </si>
  <si>
    <t>施耐德（苏州）变压器有限公司</t>
  </si>
  <si>
    <t>91320594738299694R</t>
  </si>
  <si>
    <t>施耐德（苏州）变压器有限公司建设变压器产品产能升级技术改造项目</t>
  </si>
  <si>
    <t>嘉盛半导体（苏州）有限公司</t>
  </si>
  <si>
    <t>91320594735739957U</t>
  </si>
  <si>
    <t>嘉盛半导体（苏州）有限公司集成电路CSP封装测试技改</t>
  </si>
  <si>
    <t>高德（苏州）电子有限公司</t>
  </si>
  <si>
    <t>91320594608207413D</t>
  </si>
  <si>
    <t>高德（苏州）电子有限公司线路板自动化、新技术引入及节能技术改造项目</t>
  </si>
  <si>
    <t>科瑞自动化技术（苏州）有限公司</t>
  </si>
  <si>
    <t>913205947965242047</t>
  </si>
  <si>
    <t>科瑞自动化技术（苏州）有限公司精 密机械加工技术改造项目</t>
  </si>
  <si>
    <t>爱美克空气过滤器（苏州）有限公司</t>
  </si>
  <si>
    <t>91320594742473173F</t>
  </si>
  <si>
    <t>爱美克空气过滤器（苏州）有限公司过滤器性能提升技术改造项目</t>
  </si>
  <si>
    <t>博伦希尔（苏州）智能制造有限公司</t>
  </si>
  <si>
    <t>91320594MA223FPW0N</t>
  </si>
  <si>
    <t>博伦希尔（苏州）智能制造有限公司年产20万片高精密网版技术改造项目</t>
  </si>
  <si>
    <t>海利欧科技（苏州）有限公司</t>
  </si>
  <si>
    <t>913205947573296175</t>
  </si>
  <si>
    <t>海利欧科技（苏州）有限公司印刷生产用制版技术改造项目</t>
  </si>
  <si>
    <t>百克晶半导体科技（苏州）有限公司</t>
  </si>
  <si>
    <t>91320594MA1NBH145A</t>
  </si>
  <si>
    <t>百克晶半导体科技（苏州）有限公司半导体晶圆减划切割技术改造项目</t>
  </si>
  <si>
    <t>万冠塑胶（苏州工业园区）有限公司</t>
  </si>
  <si>
    <t>91320594722291903D</t>
  </si>
  <si>
    <t>万冠塑胶（苏州工业园区）有限公司 薄膜生产线技术改造项目</t>
  </si>
  <si>
    <t>金龙联合汽车工业（苏州）有限公司</t>
  </si>
  <si>
    <t>91320594714112290N</t>
  </si>
  <si>
    <t>金龙联合汽车工业（苏州）有限公司 5G+工业互联网智能车间改造项目（二期）</t>
  </si>
  <si>
    <t>奥钢联型材（中国）有限公司</t>
  </si>
  <si>
    <t>913205940534843795</t>
  </si>
  <si>
    <t>奥钢联型材（中国）有限公司年产活塞100万只技术改造项目</t>
  </si>
  <si>
    <t>新航涂布科技（苏州）有限公司</t>
  </si>
  <si>
    <t>9132059432123860XD</t>
  </si>
  <si>
    <t>新航涂布科技（苏州）有限公司年产特殊功能性薄膜240吨生产线技术改造项目</t>
  </si>
  <si>
    <t>布鲁格钢绳（苏州）有限公司</t>
  </si>
  <si>
    <t>9132059455021963XY</t>
  </si>
  <si>
    <t>布鲁格钢丝（苏州）有限公司钢绳智能化生产线改造项目</t>
  </si>
  <si>
    <t>苏州智绿科技股份有限公司</t>
  </si>
  <si>
    <t>9132059456526293X5</t>
  </si>
  <si>
    <t>苏州智绿环保科技有限公司汽车零配 件生产技改项目</t>
  </si>
  <si>
    <t>苏州悉智科技有限公司</t>
  </si>
  <si>
    <t>91310118MA1JM5GCXK</t>
  </si>
  <si>
    <t>苏州悉智科技有限公司车规级功率模块产线及实验能力提升技术改造项目</t>
  </si>
  <si>
    <t>改扩建</t>
  </si>
  <si>
    <t>友达光电（苏州）有限公司</t>
  </si>
  <si>
    <t>91320594728739895L</t>
  </si>
  <si>
    <t>友达光电（苏州）有限公司液晶显示模组生产扩建项目</t>
  </si>
  <si>
    <t>强生（苏州）医疗器材有限公司</t>
  </si>
  <si>
    <t>91320594789949255X</t>
  </si>
  <si>
    <t>强生（苏州）医疗器材有限公司骨科 医疗器械建设项目</t>
  </si>
  <si>
    <t>无量纲化系数</t>
  </si>
  <si>
    <t>企业类型</t>
  </si>
  <si>
    <t>企业类型
得分</t>
  </si>
  <si>
    <t>投资规模</t>
  </si>
  <si>
    <t>投资增幅</t>
  </si>
  <si>
    <t>加分项</t>
  </si>
  <si>
    <r>
      <rPr>
        <b/>
        <sz val="11"/>
        <color theme="1"/>
        <rFont val="宋体"/>
        <family val="3"/>
        <charset val="134"/>
        <scheme val="minor"/>
      </rPr>
      <t xml:space="preserve">投资能级得分
</t>
    </r>
    <r>
      <rPr>
        <sz val="11"/>
        <color theme="1"/>
        <rFont val="宋体"/>
        <family val="3"/>
        <charset val="134"/>
        <scheme val="minor"/>
      </rPr>
      <t>（投资规模得分×50%+投资增幅得分×50%+加分项得分）/100）</t>
    </r>
  </si>
  <si>
    <t>列统情况</t>
  </si>
  <si>
    <r>
      <rPr>
        <b/>
        <sz val="11"/>
        <color theme="1"/>
        <rFont val="宋体"/>
        <family val="3"/>
        <charset val="134"/>
        <scheme val="minor"/>
      </rPr>
      <t xml:space="preserve">列统系数
</t>
    </r>
    <r>
      <rPr>
        <sz val="11"/>
        <color theme="1"/>
        <rFont val="宋体"/>
        <family val="3"/>
        <charset val="134"/>
        <scheme val="minor"/>
      </rPr>
      <t>(1/0.2)</t>
    </r>
  </si>
  <si>
    <r>
      <rPr>
        <b/>
        <sz val="11"/>
        <color theme="1"/>
        <rFont val="宋体"/>
        <family val="3"/>
        <charset val="134"/>
        <scheme val="minor"/>
      </rPr>
      <t>计算基础
奖补金额</t>
    </r>
    <r>
      <rPr>
        <sz val="11"/>
        <color theme="1"/>
        <rFont val="宋体"/>
        <family val="3"/>
        <charset val="134"/>
        <scheme val="minor"/>
      </rPr>
      <t xml:space="preserve">
（经认定的设备投入额×10%×（企业类型得分×20%+投资能级得分×80%）×列统系数×调整系数）</t>
    </r>
  </si>
  <si>
    <r>
      <rPr>
        <b/>
        <sz val="11"/>
        <color theme="1"/>
        <rFont val="宋体"/>
        <family val="3"/>
        <charset val="134"/>
        <scheme val="minor"/>
      </rPr>
      <t xml:space="preserve">基础奖补
金额
</t>
    </r>
    <r>
      <rPr>
        <sz val="11"/>
        <color theme="1"/>
        <rFont val="宋体"/>
        <family val="3"/>
        <charset val="134"/>
        <scheme val="minor"/>
      </rPr>
      <t>（经认定的设备投入额×10%×（企业类型得分×20%+投资能级得分×80%）×列统系数×调整系数，封上限1000万元）</t>
    </r>
  </si>
  <si>
    <t>链主/尖峰/高原/其他制造业企业</t>
  </si>
  <si>
    <t>无量纲化
数值</t>
  </si>
  <si>
    <t>投资规模
得分</t>
  </si>
  <si>
    <t>企业用于生产的设备金额（固定资产科目中用于生产的相关设备条目的原值的年初数）</t>
  </si>
  <si>
    <t>经认定的设备投入额占企业用于生产的设备金额的比重</t>
  </si>
  <si>
    <t>投资增幅
得分</t>
  </si>
  <si>
    <t>当年列入省市
重点项目情况
（省级、市级、无）</t>
  </si>
  <si>
    <t>总投资额</t>
  </si>
  <si>
    <t>建设情况
（新建/续建）</t>
  </si>
  <si>
    <t>加分项得分
（满分10分）</t>
  </si>
  <si>
    <t>是否达到列统标准
（企业当年度投资额超过500万元）</t>
  </si>
  <si>
    <t>是否列统</t>
  </si>
  <si>
    <t>列统金额</t>
  </si>
  <si>
    <t>荣誉名称</t>
  </si>
  <si>
    <t>智能奖补认定投入额</t>
  </si>
  <si>
    <t>智能制造
调整系数</t>
  </si>
  <si>
    <t>无</t>
  </si>
  <si>
    <t>-</t>
  </si>
  <si>
    <t>是</t>
  </si>
  <si>
    <t>市级</t>
  </si>
  <si>
    <t>新建</t>
  </si>
  <si>
    <t>否</t>
  </si>
  <si>
    <t>省级</t>
  </si>
  <si>
    <t>续建</t>
  </si>
  <si>
    <t>不封顶基础</t>
  </si>
  <si>
    <t>封顶基础</t>
  </si>
  <si>
    <t>基础奖补申报金额（元）</t>
  </si>
  <si>
    <t>核减金额（元）</t>
  </si>
  <si>
    <t>基础奖补审定金额（元）</t>
  </si>
  <si>
    <t>原因</t>
  </si>
  <si>
    <t>苏州工业园区纳米产业技术研究院有限公司</t>
  </si>
  <si>
    <t>91320594582324872K</t>
  </si>
  <si>
    <t>苏州工业园区纳米产业技术研究院有限公司MEMS中试平台技改项目</t>
  </si>
  <si>
    <t>国企背景不进行奖补，全额核减</t>
  </si>
  <si>
    <t>苏州亚通生物医疗科技有限公司</t>
  </si>
  <si>
    <t>91320594MA2309X400</t>
  </si>
  <si>
    <t>苏州亚通生物医疗科技有限公司年产加样尖8亿支新建项目</t>
  </si>
  <si>
    <t>备案证文号为改扩建，无法申报技改类项目。同时企业不属于尖峰企业，无申报改扩建项目资格。后续查重发现企业已申报过市级有效投入，且发票金额与本次申报完全一致。</t>
  </si>
  <si>
    <r>
      <rPr>
        <sz val="9"/>
        <color rgb="FF000000"/>
        <rFont val="宋体"/>
        <family val="3"/>
        <charset val="134"/>
      </rPr>
      <t>备案证不符，且申报金额未达到</t>
    </r>
    <r>
      <rPr>
        <sz val="9"/>
        <color rgb="FF000000"/>
        <rFont val="Times New Roman"/>
        <family val="1"/>
      </rPr>
      <t>2000</t>
    </r>
    <r>
      <rPr>
        <sz val="9"/>
        <color rgb="FF000000"/>
        <rFont val="宋体"/>
        <family val="3"/>
        <charset val="134"/>
      </rPr>
      <t>万元无法改报改扩建项目</t>
    </r>
  </si>
  <si>
    <t>知行汽车科技（苏州）股份有限公司</t>
  </si>
  <si>
    <t>91320594MA1N7QYM54</t>
  </si>
  <si>
    <t>知行汽车科技（苏州）股份有限公司建设自动驾驶中央控制器、前置摄像头研发及生产技改项目</t>
  </si>
  <si>
    <t>备案证文号为改扩建，但申报金额未满2000万，企业也无法提供技改类备案证</t>
  </si>
  <si>
    <t>叶艾圣斯精密科技（苏州）有限公司</t>
  </si>
  <si>
    <t>91320594323722964D</t>
  </si>
  <si>
    <t>叶艾圣斯精密科技（苏州）有限公司精密注塑件智能制造车间技术改造项目</t>
  </si>
  <si>
    <t>核减1-3、6-9、23-25、28-30、34-36融资租赁设备1686130元，核减10-16洁净工程430000元，核减33不能独立使用的非标配件或零部件52000元，核减27辅助设备68000元，核减22软件19500元，核减39未盘到设备705000元；共核减2960630元。核减后低于200万元，无奖补资格。</t>
  </si>
  <si>
    <t>核减后低于200万元，无奖补资格</t>
  </si>
  <si>
    <t>美泰乐贵金属（苏州）有限公司</t>
  </si>
  <si>
    <t>91320594MA20NRYE06</t>
  </si>
  <si>
    <t>美泰乐贵金属(苏州)有限公司贵金属制品及贵金属新材料搬迁技改项目</t>
  </si>
  <si>
    <t>申报材料空白，无发票清单等材料</t>
  </si>
  <si>
    <t>放弃</t>
  </si>
  <si>
    <t>富士胶片电子材料（苏州）有限公司</t>
  </si>
  <si>
    <t>913205947698694262</t>
  </si>
  <si>
    <t>富士胶片电子材料(苏州)有限公司研磨液产线技术改造项目</t>
  </si>
  <si>
    <t>企业提供的备案证备案日期为2025年，且并无老备案证</t>
  </si>
  <si>
    <t>备案证备案日期为2025年</t>
  </si>
  <si>
    <t>苏州美思迪赛半导体技术有限公司</t>
  </si>
  <si>
    <t>91320594072719401E</t>
  </si>
  <si>
    <t>苏州美思迪赛半导体技术有限公司CP、FT车间生产线技术改造项目</t>
  </si>
  <si>
    <t>序号5-24二手设备2051200元、核减序号25软件352000.32元。核减后低于200万元，无奖补资格。</t>
  </si>
  <si>
    <t>苏州奔腾塑业有限公司</t>
  </si>
  <si>
    <t>913205947682769874</t>
  </si>
  <si>
    <t>苏州奔腾塑业有限公司注塑件产品及模具生产的技术改造项目</t>
  </si>
  <si>
    <t>核减序号为2、3的设备软件部分，核减金额85,200.00元；
核减序号为4的设备,为二手设备，核减金额4,750,000.00元；
核减设备序号为5的设备报价单明细未明确区分软件价格，全部核减，核减金额66,000.00元；
核减序号为6、8的设备，合同中标明有安装运输等其他费用，但报价单明细未明确其他设备金额，核减金额369,335.35元
核减后低于200万元，无奖补资格。</t>
  </si>
  <si>
    <t>苏州德迈纳米科技有限公司</t>
  </si>
  <si>
    <t>91320506MA1XU7T224</t>
  </si>
  <si>
    <t>苏州德迈纳米科技有限公司新建手机零部件、计算机零部件、汽车零配件加工项目</t>
  </si>
  <si>
    <t>苏州工业园区福特斯汽车电子有限公司</t>
  </si>
  <si>
    <t>913205947965198864</t>
  </si>
  <si>
    <t>苏州工业园区福特斯汽车电子有限公司氧传感器装配生产线自动化升级及扩能技术改造项目</t>
  </si>
  <si>
    <t>1.核减序号1-13 17-26：企业申报均为非标定制，根据提供的报检单，核减不属于生产设备、软件、运输费、设计费、单价低于1w等2,244,400元；核减后低于200万元，无奖补资格。</t>
  </si>
  <si>
    <t>苏州熹骊科技有限公司</t>
  </si>
  <si>
    <t>91320594MA1W90U163</t>
  </si>
  <si>
    <t>苏州江南嘉捷光机电技术有限公司电梯控制系统制造技术改造项目</t>
  </si>
  <si>
    <t>核减序号为5的设备中未申报的部分，核减金额19,000.00元；
核减序号为10的设备，为环保设备，核减金额325,000.00元
核减后低于200万元，无奖补资格。</t>
  </si>
  <si>
    <t>3M 材料技术（苏州）有限公司增亮膜技术改造项目</t>
  </si>
  <si>
    <t>企业信用承诺书无法人签章。</t>
  </si>
  <si>
    <t>利凯斯格生物技术（苏州）有限公司</t>
  </si>
  <si>
    <t>91320594MA1N23R784</t>
  </si>
  <si>
    <t>利凯斯格生物技术（苏州）有限公司高洁净压力储罐、机箱车架生产线技术改造项目</t>
  </si>
  <si>
    <t>核减运输设备34000元；核减环保设备1497500元；核减在出差现场未盘点到的设备126500元；核减软件73200元；核减后低于200万元，无奖补资格。</t>
  </si>
  <si>
    <t>维益食品（苏州）有限公司</t>
  </si>
  <si>
    <t>913205946082191586</t>
  </si>
  <si>
    <t>维益食品（苏州）有限公司食品产品 生产线技术改造项目</t>
  </si>
  <si>
    <t>核减生活用水净水设备45700元；核减单价低于1万的设备230060元；核减电脑172000元；核减环保设备174000元；核减公共安全设备28000元，核减后低于200万元，无奖补资格。</t>
  </si>
  <si>
    <t>苏州市东苏发五金粘胶制品有限公司</t>
  </si>
  <si>
    <t>91320594091510793N</t>
  </si>
  <si>
    <t>苏州市东苏发五金粘胶制品有限公司 补强贴、光电材料生产线技术改造项目</t>
  </si>
  <si>
    <t>核减外借至淮安的设备1927800元；核减软件489000元；核减环保设备124500元；核减后低于200万元，无奖补资格。</t>
  </si>
  <si>
    <t>礼来苏州制药有限公司</t>
  </si>
  <si>
    <t>9132059460823522XC</t>
  </si>
  <si>
    <t>礼来苏州制药有限公司胰岛素生产（制剂及罐装）产能扩建项目</t>
  </si>
  <si>
    <t>核减环保及网络设备23358616.23元，核减后低于2000万元，无奖补资格</t>
  </si>
  <si>
    <t>优美科汽车催化剂（苏州）有限公司</t>
  </si>
  <si>
    <t>91320594754637964G</t>
  </si>
  <si>
    <t>优美科汽车催化剂（苏州）有限公司 二厂车用尾气净化器生产线扩建（年产量增至850万只）项目</t>
  </si>
  <si>
    <t>所有发票和投促项目重复，全额核减，无奖补资格。</t>
  </si>
  <si>
    <t>序号</t>
    <phoneticPr fontId="24" type="noConversion"/>
  </si>
  <si>
    <t>项目类型</t>
    <phoneticPr fontId="24" type="noConversion"/>
  </si>
  <si>
    <t>企业名称</t>
    <phoneticPr fontId="24" type="noConversion"/>
  </si>
  <si>
    <t>附件</t>
    <phoneticPr fontId="24" type="noConversion"/>
  </si>
  <si>
    <t>奖补金额（万元）</t>
    <phoneticPr fontId="24" type="noConversion"/>
  </si>
  <si>
    <t>技术改造项目</t>
    <phoneticPr fontId="24" type="noConversion"/>
  </si>
  <si>
    <t>改扩建项目</t>
    <phoneticPr fontId="24" type="noConversion"/>
  </si>
  <si>
    <t>未纳统</t>
  </si>
  <si>
    <t>尖峰企业</t>
  </si>
  <si>
    <t>高原产业</t>
  </si>
  <si>
    <t>2024年苏州工业园区支持制造业企业有效投入奖补资金（项目实施期为2023年度）
奖补计划</t>
    <phoneticPr fontId="24" type="noConversion"/>
  </si>
  <si>
    <t>0（扣除已获得的同类奖补后）</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</si>
</sst>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76" formatCode="#,##0.00_ "/>
    <numFmt numFmtId="177" formatCode="[$-F400]h:mm:ss\ AM/PM"/>
    <numFmt numFmtId="178" formatCode="0.00_ "/>
    <numFmt numFmtId="179" formatCode="0.0000_ "/>
    <numFmt numFmtId="180" formatCode="0_ "/>
    <numFmt numFmtId="181" formatCode="_ * #,##0.0000_ ;_ * \-#,##0.0000_ ;_ * &quot;-&quot;??.00_ ;_ @_ "/>
  </numFmts>
  <fonts count="29">
    <font>
      <sz val="10"/>
      <color rgb="FF000000"/>
      <name val="微软雅黑"/>
      <charset val="134"/>
    </font>
    <font>
      <sz val="11"/>
      <color theme="1"/>
      <name val="宋体"/>
      <family val="3"/>
      <charset val="134"/>
      <scheme val="minor"/>
    </font>
    <font>
      <sz val="10"/>
      <color theme="1"/>
      <name val="宋体"/>
      <family val="3"/>
      <charset val="134"/>
      <scheme val="minor"/>
    </font>
    <font>
      <b/>
      <sz val="11"/>
      <color theme="1"/>
      <name val="宋体"/>
      <family val="3"/>
      <charset val="134"/>
      <scheme val="minor"/>
    </font>
    <font>
      <b/>
      <sz val="9"/>
      <color rgb="FF000000"/>
      <name val="仿宋"/>
      <family val="3"/>
      <charset val="134"/>
    </font>
    <font>
      <b/>
      <sz val="11"/>
      <name val="宋体"/>
      <family val="3"/>
      <charset val="134"/>
      <scheme val="minor"/>
    </font>
    <font>
      <sz val="10"/>
      <name val="宋体"/>
      <family val="3"/>
      <charset val="134"/>
    </font>
    <font>
      <sz val="9"/>
      <color rgb="FF000000"/>
      <name val="仿宋"/>
      <family val="3"/>
      <charset val="134"/>
    </font>
    <font>
      <sz val="10"/>
      <color rgb="FF000000"/>
      <name val="宋体"/>
      <family val="3"/>
      <charset val="134"/>
      <scheme val="minor"/>
    </font>
    <font>
      <sz val="10"/>
      <name val="宋体"/>
      <family val="3"/>
      <charset val="134"/>
      <scheme val="minor"/>
    </font>
    <font>
      <sz val="9"/>
      <color rgb="FF000000"/>
      <name val="宋体"/>
      <family val="3"/>
      <charset val="134"/>
    </font>
    <font>
      <sz val="9"/>
      <color rgb="FFFE0300"/>
      <name val="仿宋"/>
      <family val="3"/>
      <charset val="134"/>
    </font>
    <font>
      <sz val="10"/>
      <color rgb="FFFE0300"/>
      <name val="宋体"/>
      <family val="3"/>
      <charset val="134"/>
      <scheme val="minor"/>
    </font>
    <font>
      <sz val="10"/>
      <name val="Times New Roman"/>
      <family val="1"/>
    </font>
    <font>
      <sz val="10"/>
      <color rgb="FF000000"/>
      <name val="Times New Roman"/>
      <family val="1"/>
    </font>
    <font>
      <sz val="10"/>
      <color rgb="FF000000"/>
      <name val="宋体"/>
      <family val="3"/>
      <charset val="134"/>
    </font>
    <font>
      <sz val="20"/>
      <color theme="1"/>
      <name val="宋体"/>
      <family val="3"/>
      <charset val="134"/>
      <scheme val="minor"/>
    </font>
    <font>
      <sz val="24"/>
      <color theme="1"/>
      <name val="华文中宋"/>
      <family val="3"/>
      <charset val="134"/>
    </font>
    <font>
      <sz val="11"/>
      <color theme="1"/>
      <name val="宋体"/>
      <family val="3"/>
      <charset val="134"/>
    </font>
    <font>
      <b/>
      <sz val="11"/>
      <name val="宋体"/>
      <family val="3"/>
      <charset val="134"/>
    </font>
    <font>
      <sz val="11"/>
      <name val="宋体"/>
      <family val="3"/>
      <charset val="134"/>
    </font>
    <font>
      <b/>
      <sz val="10"/>
      <color theme="1"/>
      <name val="宋体"/>
      <family val="3"/>
      <charset val="134"/>
      <scheme val="minor"/>
    </font>
    <font>
      <sz val="10"/>
      <name val="Arial"/>
      <family val="2"/>
    </font>
    <font>
      <sz val="9"/>
      <color rgb="FF000000"/>
      <name val="Times New Roman"/>
      <family val="1"/>
    </font>
    <font>
      <sz val="9"/>
      <name val="微软雅黑"/>
      <family val="2"/>
      <charset val="134"/>
    </font>
    <font>
      <b/>
      <sz val="13.5"/>
      <color theme="1"/>
      <name val="宋体"/>
      <family val="3"/>
      <charset val="134"/>
      <scheme val="minor"/>
    </font>
    <font>
      <sz val="13.5"/>
      <color theme="1"/>
      <name val="宋体"/>
      <family val="3"/>
      <charset val="134"/>
      <scheme val="minor"/>
    </font>
    <font>
      <sz val="13.5"/>
      <name val="宋体"/>
      <family val="3"/>
      <charset val="134"/>
    </font>
    <font>
      <sz val="18"/>
      <color theme="1"/>
      <name val="黑体"/>
      <family val="3"/>
      <charset val="134"/>
    </font>
  </fonts>
  <fills count="5">
    <fill>
      <patternFill patternType="none"/>
    </fill>
    <fill>
      <patternFill patternType="gray125"/>
    </fill>
    <fill>
      <patternFill patternType="solid">
        <fgColor rgb="FFFFFF00"/>
        <bgColor indexed="64"/>
      </patternFill>
    </fill>
    <fill>
      <patternFill patternType="solid">
        <fgColor rgb="FFFEF2CA"/>
        <bgColor indexed="64"/>
      </patternFill>
    </fill>
    <fill>
      <patternFill patternType="solid">
        <fgColor rgb="FF92D05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s>
  <cellStyleXfs count="3">
    <xf numFmtId="0" fontId="0" fillId="0" borderId="0"/>
    <xf numFmtId="9" fontId="1" fillId="0" borderId="0" applyFont="0" applyFill="0" applyBorder="0" applyAlignment="0" applyProtection="0">
      <alignment vertical="center"/>
    </xf>
    <xf numFmtId="0" fontId="22" fillId="0" borderId="0"/>
  </cellStyleXfs>
  <cellXfs count="129">
    <xf numFmtId="0" fontId="0" fillId="0" borderId="0" xfId="0"/>
    <xf numFmtId="0" fontId="1" fillId="0" borderId="0" xfId="0" applyFont="1" applyAlignment="1">
      <alignment vertical="center" wrapText="1"/>
    </xf>
    <xf numFmtId="0" fontId="2" fillId="2" borderId="0" xfId="0" applyFont="1" applyFill="1" applyAlignment="1">
      <alignment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176" fontId="5" fillId="0" borderId="4" xfId="0" applyNumberFormat="1" applyFont="1" applyBorder="1" applyAlignment="1">
      <alignment vertical="center" wrapText="1"/>
    </xf>
    <xf numFmtId="176" fontId="5" fillId="0" borderId="4" xfId="0" applyNumberFormat="1"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177" fontId="6" fillId="2" borderId="1" xfId="0" applyNumberFormat="1" applyFont="1" applyFill="1" applyBorder="1" applyAlignment="1" applyProtection="1">
      <alignment horizontal="center" vertical="center" wrapText="1"/>
      <protection locked="0"/>
    </xf>
    <xf numFmtId="178" fontId="6" fillId="2" borderId="1" xfId="0" applyNumberFormat="1" applyFont="1" applyFill="1" applyBorder="1" applyAlignment="1" applyProtection="1">
      <alignment horizontal="center" vertical="center" wrapText="1"/>
      <protection locked="0"/>
    </xf>
    <xf numFmtId="43" fontId="7" fillId="0" borderId="3" xfId="0" applyNumberFormat="1" applyFont="1" applyBorder="1" applyAlignment="1">
      <alignment vertical="center" wrapText="1"/>
    </xf>
    <xf numFmtId="43" fontId="7" fillId="0" borderId="5" xfId="0" applyNumberFormat="1" applyFont="1" applyBorder="1" applyAlignment="1">
      <alignment vertical="center" wrapText="1"/>
    </xf>
    <xf numFmtId="49" fontId="8" fillId="2" borderId="5" xfId="0" applyNumberFormat="1" applyFont="1" applyFill="1" applyBorder="1" applyAlignment="1">
      <alignment vertical="center" wrapText="1"/>
    </xf>
    <xf numFmtId="177" fontId="9" fillId="2" borderId="1" xfId="0" applyNumberFormat="1" applyFont="1" applyFill="1" applyBorder="1" applyAlignment="1" applyProtection="1">
      <alignment horizontal="center" vertical="center" wrapText="1"/>
      <protection locked="0"/>
    </xf>
    <xf numFmtId="178" fontId="9" fillId="2" borderId="1" xfId="0" applyNumberFormat="1" applyFont="1" applyFill="1" applyBorder="1" applyAlignment="1" applyProtection="1">
      <alignment horizontal="center" vertical="center" wrapText="1"/>
      <protection locked="0"/>
    </xf>
    <xf numFmtId="49" fontId="8" fillId="2" borderId="3" xfId="0" applyNumberFormat="1" applyFont="1" applyFill="1" applyBorder="1" applyAlignment="1">
      <alignment vertical="center" wrapText="1"/>
    </xf>
    <xf numFmtId="0" fontId="10" fillId="2" borderId="0" xfId="0" applyFont="1" applyFill="1" applyAlignment="1">
      <alignment horizontal="justify"/>
    </xf>
    <xf numFmtId="0" fontId="0" fillId="2" borderId="0" xfId="0" applyFill="1"/>
    <xf numFmtId="0" fontId="2" fillId="2" borderId="4"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77" fontId="9" fillId="0" borderId="1" xfId="0" applyNumberFormat="1" applyFont="1" applyBorder="1" applyAlignment="1" applyProtection="1">
      <alignment horizontal="center" vertical="center" wrapText="1"/>
      <protection locked="0"/>
    </xf>
    <xf numFmtId="178" fontId="9" fillId="0" borderId="1" xfId="0" applyNumberFormat="1" applyFont="1" applyBorder="1" applyAlignment="1" applyProtection="1">
      <alignment horizontal="center" vertical="center" wrapText="1"/>
      <protection locked="0"/>
    </xf>
    <xf numFmtId="49" fontId="8" fillId="0" borderId="3" xfId="0" applyNumberFormat="1" applyFont="1" applyBorder="1" applyAlignment="1">
      <alignment vertical="center" wrapText="1"/>
    </xf>
    <xf numFmtId="43" fontId="10" fillId="0" borderId="3" xfId="0" applyNumberFormat="1" applyFont="1" applyBorder="1" applyAlignment="1">
      <alignment vertical="center" wrapText="1"/>
    </xf>
    <xf numFmtId="43" fontId="8" fillId="2" borderId="3" xfId="0" applyNumberFormat="1" applyFont="1" applyFill="1" applyBorder="1" applyAlignment="1">
      <alignment vertical="center" wrapText="1"/>
    </xf>
    <xf numFmtId="0" fontId="8" fillId="2" borderId="3" xfId="0" applyFont="1" applyFill="1" applyBorder="1" applyAlignment="1">
      <alignment vertical="center" wrapText="1"/>
    </xf>
    <xf numFmtId="43" fontId="8" fillId="0" borderId="3" xfId="0" applyNumberFormat="1" applyFont="1" applyBorder="1" applyAlignment="1">
      <alignment vertical="center" wrapText="1"/>
    </xf>
    <xf numFmtId="43" fontId="11" fillId="0" borderId="3" xfId="0" applyNumberFormat="1" applyFont="1" applyBorder="1" applyAlignment="1">
      <alignment vertical="center" wrapText="1"/>
    </xf>
    <xf numFmtId="43" fontId="11" fillId="0" borderId="3" xfId="0" applyNumberFormat="1" applyFont="1" applyBorder="1" applyAlignment="1" applyProtection="1">
      <alignment vertical="center" wrapText="1"/>
      <protection locked="0"/>
    </xf>
    <xf numFmtId="43" fontId="11" fillId="0" borderId="5" xfId="0" applyNumberFormat="1" applyFont="1" applyBorder="1" applyAlignment="1">
      <alignment vertical="center" wrapText="1"/>
    </xf>
    <xf numFmtId="43" fontId="12" fillId="2" borderId="3" xfId="0" applyNumberFormat="1" applyFont="1" applyFill="1" applyBorder="1" applyAlignment="1" applyProtection="1">
      <alignment vertical="center" wrapText="1"/>
      <protection locked="0"/>
    </xf>
    <xf numFmtId="43" fontId="7" fillId="0" borderId="3" xfId="0" applyNumberFormat="1" applyFont="1" applyBorder="1" applyAlignment="1" applyProtection="1">
      <alignment vertical="center" wrapText="1"/>
      <protection locked="0"/>
    </xf>
    <xf numFmtId="43" fontId="8" fillId="0" borderId="3" xfId="0" applyNumberFormat="1" applyFont="1" applyBorder="1" applyAlignment="1" applyProtection="1">
      <alignment vertical="center" wrapText="1"/>
      <protection locked="0"/>
    </xf>
    <xf numFmtId="0" fontId="8" fillId="0" borderId="3" xfId="0" applyFont="1" applyBorder="1" applyAlignment="1" applyProtection="1">
      <alignment vertical="center" wrapText="1"/>
      <protection locked="0"/>
    </xf>
    <xf numFmtId="0" fontId="2" fillId="0" borderId="4" xfId="0" applyFont="1" applyBorder="1" applyAlignment="1">
      <alignment horizontal="center" vertical="center" wrapText="1"/>
    </xf>
    <xf numFmtId="0" fontId="8" fillId="0" borderId="3" xfId="0" applyFont="1" applyBorder="1" applyAlignment="1">
      <alignment vertical="center" wrapText="1"/>
    </xf>
    <xf numFmtId="43" fontId="13" fillId="0" borderId="3" xfId="0" applyNumberFormat="1" applyFont="1" applyBorder="1" applyAlignment="1">
      <alignment vertical="center" wrapText="1"/>
    </xf>
    <xf numFmtId="177" fontId="6" fillId="0" borderId="1" xfId="0" applyNumberFormat="1" applyFont="1" applyBorder="1" applyAlignment="1" applyProtection="1">
      <alignment horizontal="center" vertical="center" wrapText="1"/>
      <protection locked="0"/>
    </xf>
    <xf numFmtId="178" fontId="6" fillId="0" borderId="1" xfId="0" applyNumberFormat="1" applyFont="1" applyBorder="1" applyAlignment="1" applyProtection="1">
      <alignment horizontal="center" vertical="center" wrapText="1"/>
      <protection locked="0"/>
    </xf>
    <xf numFmtId="43" fontId="14" fillId="0" borderId="3" xfId="0" applyNumberFormat="1" applyFont="1" applyBorder="1" applyAlignment="1">
      <alignment vertical="center" wrapText="1"/>
    </xf>
    <xf numFmtId="43" fontId="15" fillId="0" borderId="3" xfId="0" applyNumberFormat="1" applyFont="1" applyBorder="1" applyAlignment="1" applyProtection="1">
      <alignment vertical="center" wrapText="1"/>
      <protection locked="0"/>
    </xf>
    <xf numFmtId="0" fontId="1" fillId="0" borderId="0" xfId="0" applyFont="1" applyAlignment="1">
      <alignment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179" fontId="1" fillId="0" borderId="0" xfId="0" applyNumberFormat="1" applyFont="1" applyAlignment="1">
      <alignment horizontal="center" vertical="center" wrapText="1"/>
    </xf>
    <xf numFmtId="0" fontId="1" fillId="2" borderId="0" xfId="0" applyFont="1" applyFill="1" applyAlignment="1">
      <alignment horizontal="center" vertical="center" wrapText="1"/>
    </xf>
    <xf numFmtId="180" fontId="1" fillId="0" borderId="0" xfId="0" applyNumberFormat="1" applyFont="1" applyAlignment="1">
      <alignment horizontal="center" vertical="center" wrapText="1"/>
    </xf>
    <xf numFmtId="178" fontId="1" fillId="0" borderId="0" xfId="0" applyNumberFormat="1" applyFont="1" applyAlignment="1">
      <alignment horizontal="center" vertical="center" wrapText="1"/>
    </xf>
    <xf numFmtId="0" fontId="3" fillId="0" borderId="0" xfId="0" applyFont="1" applyAlignment="1">
      <alignment horizontal="center" vertical="center" wrapText="1"/>
    </xf>
    <xf numFmtId="43" fontId="1" fillId="0" borderId="0" xfId="0" applyNumberFormat="1" applyFont="1" applyAlignment="1">
      <alignment vertical="center" wrapText="1"/>
    </xf>
    <xf numFmtId="0" fontId="16" fillId="0" borderId="0" xfId="0" applyFont="1" applyAlignment="1">
      <alignment horizontal="left" vertical="center" wrapText="1"/>
    </xf>
    <xf numFmtId="43" fontId="1" fillId="0" borderId="0" xfId="0" applyNumberFormat="1" applyFont="1" applyAlignment="1">
      <alignment vertical="center"/>
    </xf>
    <xf numFmtId="0" fontId="19"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2" borderId="4" xfId="0" applyFont="1" applyFill="1" applyBorder="1" applyAlignment="1">
      <alignment horizontal="center" vertical="center" wrapText="1"/>
    </xf>
    <xf numFmtId="0" fontId="20" fillId="0" borderId="1" xfId="0" applyFont="1" applyBorder="1" applyAlignment="1">
      <alignment horizontal="center" vertical="center" wrapText="1"/>
    </xf>
    <xf numFmtId="179"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180" fontId="1" fillId="0" borderId="1" xfId="0" applyNumberFormat="1" applyFont="1" applyBorder="1" applyAlignment="1">
      <alignment horizontal="center" vertical="center" wrapText="1"/>
    </xf>
    <xf numFmtId="0" fontId="1" fillId="0" borderId="9" xfId="0" applyFont="1" applyBorder="1" applyAlignment="1">
      <alignment horizontal="center" vertical="center" wrapText="1"/>
    </xf>
    <xf numFmtId="176" fontId="2" fillId="0" borderId="1" xfId="0" applyNumberFormat="1" applyFont="1" applyBorder="1" applyAlignment="1">
      <alignment horizontal="center" vertical="center" wrapText="1"/>
    </xf>
    <xf numFmtId="178" fontId="2" fillId="0" borderId="1" xfId="0" applyNumberFormat="1" applyFont="1" applyBorder="1" applyAlignment="1">
      <alignment horizontal="center" vertical="center" wrapText="1"/>
    </xf>
    <xf numFmtId="10" fontId="2" fillId="0" borderId="1" xfId="1" applyNumberFormat="1" applyFont="1" applyFill="1" applyBorder="1" applyAlignment="1">
      <alignment horizontal="center" vertical="center" wrapText="1"/>
    </xf>
    <xf numFmtId="176" fontId="6" fillId="0" borderId="1" xfId="0" applyNumberFormat="1" applyFont="1" applyBorder="1" applyAlignment="1" applyProtection="1">
      <alignment horizontal="center" vertical="center" wrapText="1"/>
      <protection locked="0"/>
    </xf>
    <xf numFmtId="180" fontId="2" fillId="0" borderId="1" xfId="0" applyNumberFormat="1" applyFont="1" applyBorder="1" applyAlignment="1">
      <alignment horizontal="center" vertical="center" wrapText="1"/>
    </xf>
    <xf numFmtId="43" fontId="15" fillId="0" borderId="5" xfId="0" applyNumberFormat="1" applyFont="1" applyBorder="1" applyAlignment="1">
      <alignment horizontal="center" vertical="center" wrapText="1"/>
    </xf>
    <xf numFmtId="9" fontId="15" fillId="0" borderId="5" xfId="1" applyFont="1" applyFill="1" applyBorder="1" applyAlignment="1">
      <alignment vertical="center" wrapText="1"/>
    </xf>
    <xf numFmtId="9" fontId="15" fillId="0" borderId="4" xfId="1" applyFont="1" applyFill="1" applyBorder="1" applyAlignment="1">
      <alignment vertical="center" wrapText="1"/>
    </xf>
    <xf numFmtId="43" fontId="2" fillId="0" borderId="1" xfId="0" applyNumberFormat="1" applyFont="1" applyBorder="1" applyAlignment="1">
      <alignment horizontal="center" vertical="center" wrapText="1"/>
    </xf>
    <xf numFmtId="43" fontId="21" fillId="0" borderId="1" xfId="0" applyNumberFormat="1" applyFont="1" applyBorder="1" applyAlignment="1">
      <alignment horizontal="center" vertical="center" wrapText="1"/>
    </xf>
    <xf numFmtId="43" fontId="2" fillId="0" borderId="0" xfId="0" applyNumberFormat="1" applyFont="1" applyAlignment="1">
      <alignment vertical="center" wrapText="1"/>
    </xf>
    <xf numFmtId="181" fontId="15" fillId="0" borderId="4" xfId="1" applyNumberFormat="1" applyFont="1" applyFill="1" applyBorder="1" applyAlignment="1">
      <alignment vertical="center" wrapText="1"/>
    </xf>
    <xf numFmtId="0" fontId="2" fillId="0" borderId="0" xfId="0" applyFont="1" applyAlignment="1">
      <alignment horizontal="center" vertical="center" wrapText="1"/>
    </xf>
    <xf numFmtId="177" fontId="6" fillId="0" borderId="0" xfId="0" applyNumberFormat="1" applyFont="1" applyAlignment="1" applyProtection="1">
      <alignment horizontal="center" vertical="center" wrapText="1"/>
      <protection locked="0"/>
    </xf>
    <xf numFmtId="178" fontId="6" fillId="0" borderId="0" xfId="0" applyNumberFormat="1" applyFont="1" applyAlignment="1" applyProtection="1">
      <alignment horizontal="center" vertical="center" wrapText="1"/>
      <protection locked="0"/>
    </xf>
    <xf numFmtId="176" fontId="2" fillId="0" borderId="0" xfId="0" applyNumberFormat="1" applyFont="1" applyAlignment="1">
      <alignment horizontal="center" vertical="center" wrapText="1"/>
    </xf>
    <xf numFmtId="178" fontId="2" fillId="0" borderId="0" xfId="0" applyNumberFormat="1" applyFont="1" applyAlignment="1">
      <alignment horizontal="center" vertical="center" wrapText="1"/>
    </xf>
    <xf numFmtId="10" fontId="2" fillId="0" borderId="0" xfId="1" applyNumberFormat="1" applyFont="1" applyFill="1" applyBorder="1" applyAlignment="1">
      <alignment horizontal="center" vertical="center" wrapText="1"/>
    </xf>
    <xf numFmtId="176" fontId="6" fillId="0" borderId="0" xfId="0" applyNumberFormat="1" applyFont="1" applyAlignment="1" applyProtection="1">
      <alignment horizontal="center" vertical="center" wrapText="1"/>
      <protection locked="0"/>
    </xf>
    <xf numFmtId="180" fontId="2" fillId="0" borderId="0" xfId="0" applyNumberFormat="1" applyFont="1" applyAlignment="1">
      <alignment horizontal="center" vertical="center" wrapText="1"/>
    </xf>
    <xf numFmtId="43" fontId="2" fillId="0" borderId="0" xfId="0" applyNumberFormat="1" applyFont="1" applyAlignment="1">
      <alignment horizontal="center" vertical="center" wrapText="1"/>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6" fillId="0" borderId="4" xfId="0" applyFont="1" applyFill="1" applyBorder="1" applyAlignment="1">
      <alignment horizontal="center" vertical="center" wrapText="1"/>
    </xf>
    <xf numFmtId="177" fontId="27" fillId="0" borderId="4" xfId="0" applyNumberFormat="1" applyFont="1" applyFill="1" applyBorder="1" applyAlignment="1" applyProtection="1">
      <alignment horizontal="center" vertical="center" wrapText="1"/>
      <protection locked="0"/>
    </xf>
    <xf numFmtId="43" fontId="25" fillId="0" borderId="4"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177" fontId="27" fillId="0" borderId="1" xfId="0" applyNumberFormat="1" applyFont="1" applyFill="1" applyBorder="1" applyAlignment="1" applyProtection="1">
      <alignment horizontal="center" vertical="center" wrapText="1"/>
      <protection locked="0"/>
    </xf>
    <xf numFmtId="43" fontId="25" fillId="0" borderId="1" xfId="0" applyNumberFormat="1" applyFont="1" applyFill="1" applyBorder="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horizontal="left" vertical="center" wrapText="1"/>
    </xf>
    <xf numFmtId="0" fontId="3" fillId="0" borderId="9" xfId="0" applyFont="1" applyBorder="1" applyAlignment="1">
      <alignment horizontal="center" vertical="center" wrapText="1"/>
    </xf>
    <xf numFmtId="0" fontId="3" fillId="0" borderId="1" xfId="0" applyFont="1" applyBorder="1" applyAlignment="1">
      <alignment horizontal="center" vertical="center" wrapText="1"/>
    </xf>
    <xf numFmtId="0" fontId="16" fillId="0" borderId="0" xfId="0" applyFont="1" applyAlignment="1">
      <alignment horizontal="left" vertical="center" wrapText="1"/>
    </xf>
    <xf numFmtId="0" fontId="16" fillId="2" borderId="0" xfId="0" applyFont="1" applyFill="1" applyAlignment="1">
      <alignment horizontal="left" vertical="center" wrapText="1"/>
    </xf>
    <xf numFmtId="176" fontId="16" fillId="0" borderId="0" xfId="0" applyNumberFormat="1" applyFont="1" applyAlignment="1">
      <alignment horizontal="left" vertical="center" wrapText="1"/>
    </xf>
    <xf numFmtId="0" fontId="17" fillId="0" borderId="0" xfId="0" applyFont="1" applyAlignment="1">
      <alignment horizontal="center" vertical="center" wrapText="1"/>
    </xf>
    <xf numFmtId="0" fontId="18" fillId="0" borderId="0" xfId="0" applyFont="1" applyAlignment="1">
      <alignment horizontal="right" vertical="center" wrapText="1"/>
    </xf>
    <xf numFmtId="176"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179" fontId="19" fillId="0" borderId="1" xfId="0" applyNumberFormat="1" applyFont="1" applyBorder="1" applyAlignment="1">
      <alignment horizontal="center" vertical="center" wrapText="1"/>
    </xf>
    <xf numFmtId="0" fontId="19" fillId="2" borderId="1" xfId="0" applyFont="1" applyFill="1" applyBorder="1" applyAlignment="1">
      <alignment horizontal="center" vertical="center" wrapText="1"/>
    </xf>
    <xf numFmtId="180" fontId="19"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1" xfId="0" applyNumberFormat="1" applyFont="1" applyBorder="1" applyAlignment="1">
      <alignment horizontal="center" vertical="center" wrapText="1"/>
    </xf>
    <xf numFmtId="178" fontId="3" fillId="0" borderId="4" xfId="0" applyNumberFormat="1"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 xfId="0" applyFont="1" applyBorder="1" applyAlignment="1">
      <alignment horizontal="center" vertical="center" wrapText="1"/>
    </xf>
    <xf numFmtId="176" fontId="19" fillId="0" borderId="8" xfId="0" applyNumberFormat="1" applyFont="1" applyBorder="1" applyAlignment="1">
      <alignment horizontal="center" vertical="center" wrapText="1"/>
    </xf>
    <xf numFmtId="176" fontId="19" fillId="0" borderId="4" xfId="0" applyNumberFormat="1" applyFont="1" applyBorder="1" applyAlignment="1">
      <alignment horizontal="center" vertical="center" wrapText="1"/>
    </xf>
    <xf numFmtId="0" fontId="3" fillId="4" borderId="8"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0" borderId="4" xfId="0" applyFont="1" applyBorder="1" applyAlignment="1">
      <alignment horizontal="center" vertical="center" wrapText="1"/>
    </xf>
    <xf numFmtId="179" fontId="19" fillId="0" borderId="4" xfId="0" applyNumberFormat="1" applyFont="1" applyBorder="1" applyAlignment="1">
      <alignment horizontal="center" vertical="center" wrapText="1"/>
    </xf>
    <xf numFmtId="0" fontId="19" fillId="0" borderId="4" xfId="0" applyFont="1" applyBorder="1" applyAlignment="1">
      <alignment horizontal="center" vertical="center" wrapText="1"/>
    </xf>
    <xf numFmtId="180" fontId="3" fillId="0" borderId="1" xfId="0" applyNumberFormat="1" applyFont="1" applyBorder="1" applyAlignment="1">
      <alignment horizontal="center" vertical="center" wrapText="1"/>
    </xf>
    <xf numFmtId="49" fontId="4" fillId="3" borderId="3"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28" fillId="0" borderId="0" xfId="0" applyFont="1" applyFill="1" applyAlignment="1">
      <alignment horizontal="center" vertical="center" wrapText="1"/>
    </xf>
  </cellXfs>
  <cellStyles count="3">
    <cellStyle name="百分比" xfId="1" builtinId="5"/>
    <cellStyle name="常规" xfId="0" builtinId="0"/>
    <cellStyle name="常规 2" xfId="2"/>
  </cellStyles>
  <dxfs count="26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1"/>
  <sheetViews>
    <sheetView tabSelected="1" zoomScale="80" zoomScaleNormal="80" zoomScaleSheetLayoutView="100" workbookViewId="0">
      <pane ySplit="3" topLeftCell="A25" activePane="bottomLeft" state="frozen"/>
      <selection pane="bottomLeft" activeCell="J39" sqref="J39"/>
    </sheetView>
  </sheetViews>
  <sheetFormatPr defaultColWidth="9" defaultRowHeight="13.5"/>
  <cols>
    <col min="1" max="1" width="10.125" style="45" customWidth="1"/>
    <col min="2" max="2" width="21.75" style="45" customWidth="1"/>
    <col min="3" max="3" width="55" style="45" customWidth="1"/>
    <col min="4" max="4" width="38.875" style="51" customWidth="1"/>
    <col min="5" max="5" width="9" style="52"/>
    <col min="6" max="16384" width="9" style="1"/>
  </cols>
  <sheetData>
    <row r="1" spans="1:5" ht="25.5">
      <c r="A1" s="94" t="s">
        <v>816</v>
      </c>
      <c r="B1" s="94"/>
      <c r="C1" s="94"/>
      <c r="D1" s="93"/>
    </row>
    <row r="2" spans="1:5" ht="68.25" customHeight="1">
      <c r="A2" s="128" t="s">
        <v>823</v>
      </c>
      <c r="B2" s="128"/>
      <c r="C2" s="128"/>
      <c r="D2" s="128"/>
    </row>
    <row r="3" spans="1:5" ht="18">
      <c r="A3" s="86" t="s">
        <v>813</v>
      </c>
      <c r="B3" s="86" t="s">
        <v>814</v>
      </c>
      <c r="C3" s="86" t="s">
        <v>815</v>
      </c>
      <c r="D3" s="86" t="s">
        <v>817</v>
      </c>
    </row>
    <row r="4" spans="1:5" s="3" customFormat="1" ht="18">
      <c r="A4" s="87">
        <v>1</v>
      </c>
      <c r="B4" s="87" t="s">
        <v>818</v>
      </c>
      <c r="C4" s="88" t="s">
        <v>27</v>
      </c>
      <c r="D4" s="89">
        <v>20.28</v>
      </c>
      <c r="E4" s="73"/>
    </row>
    <row r="5" spans="1:5" s="3" customFormat="1" ht="18">
      <c r="A5" s="90">
        <v>2</v>
      </c>
      <c r="B5" s="87" t="s">
        <v>818</v>
      </c>
      <c r="C5" s="91" t="s">
        <v>30</v>
      </c>
      <c r="D5" s="92">
        <v>1000</v>
      </c>
      <c r="E5" s="73"/>
    </row>
    <row r="6" spans="1:5" s="3" customFormat="1" ht="18">
      <c r="A6" s="87">
        <v>3</v>
      </c>
      <c r="B6" s="87" t="s">
        <v>818</v>
      </c>
      <c r="C6" s="91" t="s">
        <v>34</v>
      </c>
      <c r="D6" s="92">
        <v>38.590000000000003</v>
      </c>
      <c r="E6" s="73"/>
    </row>
    <row r="7" spans="1:5" s="3" customFormat="1" ht="18">
      <c r="A7" s="87">
        <v>4</v>
      </c>
      <c r="B7" s="87" t="s">
        <v>818</v>
      </c>
      <c r="C7" s="91" t="s">
        <v>37</v>
      </c>
      <c r="D7" s="92">
        <v>38.5</v>
      </c>
      <c r="E7" s="73"/>
    </row>
    <row r="8" spans="1:5" s="3" customFormat="1" ht="18">
      <c r="A8" s="90">
        <v>5</v>
      </c>
      <c r="B8" s="87" t="s">
        <v>818</v>
      </c>
      <c r="C8" s="91" t="s">
        <v>40</v>
      </c>
      <c r="D8" s="92">
        <v>24.32</v>
      </c>
      <c r="E8" s="73"/>
    </row>
    <row r="9" spans="1:5" s="3" customFormat="1" ht="18">
      <c r="A9" s="87">
        <v>6</v>
      </c>
      <c r="B9" s="87" t="s">
        <v>818</v>
      </c>
      <c r="C9" s="91" t="s">
        <v>43</v>
      </c>
      <c r="D9" s="92">
        <v>16.89</v>
      </c>
      <c r="E9" s="73"/>
    </row>
    <row r="10" spans="1:5" s="3" customFormat="1" ht="18">
      <c r="A10" s="87">
        <v>7</v>
      </c>
      <c r="B10" s="87" t="s">
        <v>818</v>
      </c>
      <c r="C10" s="91" t="s">
        <v>46</v>
      </c>
      <c r="D10" s="92">
        <v>31.839999999999996</v>
      </c>
      <c r="E10" s="73"/>
    </row>
    <row r="11" spans="1:5" s="3" customFormat="1" ht="18">
      <c r="A11" s="90">
        <v>8</v>
      </c>
      <c r="B11" s="87" t="s">
        <v>818</v>
      </c>
      <c r="C11" s="91" t="s">
        <v>50</v>
      </c>
      <c r="D11" s="92">
        <v>18.41</v>
      </c>
      <c r="E11" s="73"/>
    </row>
    <row r="12" spans="1:5" s="3" customFormat="1" ht="18">
      <c r="A12" s="87">
        <v>9</v>
      </c>
      <c r="B12" s="87" t="s">
        <v>818</v>
      </c>
      <c r="C12" s="91" t="s">
        <v>53</v>
      </c>
      <c r="D12" s="92">
        <v>20.02</v>
      </c>
      <c r="E12" s="73"/>
    </row>
    <row r="13" spans="1:5" s="3" customFormat="1" ht="18">
      <c r="A13" s="87">
        <v>10</v>
      </c>
      <c r="B13" s="87" t="s">
        <v>818</v>
      </c>
      <c r="C13" s="91" t="s">
        <v>56</v>
      </c>
      <c r="D13" s="92">
        <v>45.63</v>
      </c>
      <c r="E13" s="73"/>
    </row>
    <row r="14" spans="1:5" s="3" customFormat="1" ht="18">
      <c r="A14" s="90">
        <v>11</v>
      </c>
      <c r="B14" s="87" t="s">
        <v>818</v>
      </c>
      <c r="C14" s="91" t="s">
        <v>59</v>
      </c>
      <c r="D14" s="92">
        <v>610.14</v>
      </c>
      <c r="E14" s="73"/>
    </row>
    <row r="15" spans="1:5" s="3" customFormat="1" ht="18">
      <c r="A15" s="87">
        <v>12</v>
      </c>
      <c r="B15" s="87" t="s">
        <v>818</v>
      </c>
      <c r="C15" s="91" t="s">
        <v>62</v>
      </c>
      <c r="D15" s="92">
        <v>20.54</v>
      </c>
      <c r="E15" s="73"/>
    </row>
    <row r="16" spans="1:5" s="3" customFormat="1" ht="18">
      <c r="A16" s="87">
        <v>13</v>
      </c>
      <c r="B16" s="87" t="s">
        <v>818</v>
      </c>
      <c r="C16" s="91" t="s">
        <v>65</v>
      </c>
      <c r="D16" s="92">
        <v>90.350000000000009</v>
      </c>
      <c r="E16" s="73"/>
    </row>
    <row r="17" spans="1:5" s="3" customFormat="1" ht="18">
      <c r="A17" s="90">
        <v>14</v>
      </c>
      <c r="B17" s="87" t="s">
        <v>818</v>
      </c>
      <c r="C17" s="91" t="s">
        <v>69</v>
      </c>
      <c r="D17" s="92">
        <v>17.920000000000002</v>
      </c>
      <c r="E17" s="73"/>
    </row>
    <row r="18" spans="1:5" s="3" customFormat="1" ht="18">
      <c r="A18" s="87">
        <v>15</v>
      </c>
      <c r="B18" s="87" t="s">
        <v>818</v>
      </c>
      <c r="C18" s="91" t="s">
        <v>72</v>
      </c>
      <c r="D18" s="92">
        <v>42.04</v>
      </c>
      <c r="E18" s="73"/>
    </row>
    <row r="19" spans="1:5" s="3" customFormat="1" ht="18">
      <c r="A19" s="87">
        <v>16</v>
      </c>
      <c r="B19" s="87" t="s">
        <v>818</v>
      </c>
      <c r="C19" s="91" t="s">
        <v>75</v>
      </c>
      <c r="D19" s="92">
        <v>58.75</v>
      </c>
      <c r="E19" s="73"/>
    </row>
    <row r="20" spans="1:5" s="3" customFormat="1" ht="18">
      <c r="A20" s="90">
        <v>17</v>
      </c>
      <c r="B20" s="87" t="s">
        <v>818</v>
      </c>
      <c r="C20" s="91" t="s">
        <v>79</v>
      </c>
      <c r="D20" s="92">
        <v>12.26</v>
      </c>
      <c r="E20" s="73"/>
    </row>
    <row r="21" spans="1:5" s="3" customFormat="1" ht="18">
      <c r="A21" s="87">
        <v>18</v>
      </c>
      <c r="B21" s="87" t="s">
        <v>818</v>
      </c>
      <c r="C21" s="91" t="s">
        <v>82</v>
      </c>
      <c r="D21" s="92">
        <v>24.26</v>
      </c>
      <c r="E21" s="73"/>
    </row>
    <row r="22" spans="1:5" s="3" customFormat="1" ht="18">
      <c r="A22" s="87">
        <v>19</v>
      </c>
      <c r="B22" s="87" t="s">
        <v>818</v>
      </c>
      <c r="C22" s="91" t="s">
        <v>85</v>
      </c>
      <c r="D22" s="92">
        <v>14.19</v>
      </c>
      <c r="E22" s="73"/>
    </row>
    <row r="23" spans="1:5" s="3" customFormat="1" ht="18">
      <c r="A23" s="90">
        <v>20</v>
      </c>
      <c r="B23" s="87" t="s">
        <v>818</v>
      </c>
      <c r="C23" s="91" t="s">
        <v>88</v>
      </c>
      <c r="D23" s="92">
        <v>43.06</v>
      </c>
      <c r="E23" s="73"/>
    </row>
    <row r="24" spans="1:5" s="3" customFormat="1" ht="18">
      <c r="A24" s="87">
        <v>21</v>
      </c>
      <c r="B24" s="87" t="s">
        <v>818</v>
      </c>
      <c r="C24" s="91" t="s">
        <v>91</v>
      </c>
      <c r="D24" s="92">
        <v>453.54</v>
      </c>
      <c r="E24" s="73"/>
    </row>
    <row r="25" spans="1:5" s="3" customFormat="1" ht="18">
      <c r="A25" s="87">
        <v>22</v>
      </c>
      <c r="B25" s="87" t="s">
        <v>818</v>
      </c>
      <c r="C25" s="91" t="s">
        <v>94</v>
      </c>
      <c r="D25" s="92">
        <v>25.6</v>
      </c>
      <c r="E25" s="73"/>
    </row>
    <row r="26" spans="1:5" s="3" customFormat="1" ht="18">
      <c r="A26" s="90">
        <v>23</v>
      </c>
      <c r="B26" s="87" t="s">
        <v>818</v>
      </c>
      <c r="C26" s="91" t="s">
        <v>97</v>
      </c>
      <c r="D26" s="92">
        <v>70.209999999999994</v>
      </c>
      <c r="E26" s="73"/>
    </row>
    <row r="27" spans="1:5" s="3" customFormat="1" ht="18">
      <c r="A27" s="87">
        <v>24</v>
      </c>
      <c r="B27" s="87" t="s">
        <v>818</v>
      </c>
      <c r="C27" s="91" t="s">
        <v>100</v>
      </c>
      <c r="D27" s="92">
        <v>89.17</v>
      </c>
      <c r="E27" s="73"/>
    </row>
    <row r="28" spans="1:5" s="3" customFormat="1" ht="18">
      <c r="A28" s="87">
        <v>25</v>
      </c>
      <c r="B28" s="87" t="s">
        <v>818</v>
      </c>
      <c r="C28" s="91" t="s">
        <v>103</v>
      </c>
      <c r="D28" s="92">
        <v>99.85</v>
      </c>
      <c r="E28" s="73"/>
    </row>
    <row r="29" spans="1:5" s="3" customFormat="1" ht="18">
      <c r="A29" s="90">
        <v>26</v>
      </c>
      <c r="B29" s="87" t="s">
        <v>818</v>
      </c>
      <c r="C29" s="91" t="s">
        <v>106</v>
      </c>
      <c r="D29" s="92">
        <v>10.6</v>
      </c>
      <c r="E29" s="73"/>
    </row>
    <row r="30" spans="1:5" s="3" customFormat="1" ht="18">
      <c r="A30" s="87">
        <v>27</v>
      </c>
      <c r="B30" s="87" t="s">
        <v>818</v>
      </c>
      <c r="C30" s="91" t="s">
        <v>109</v>
      </c>
      <c r="D30" s="92">
        <v>14.1</v>
      </c>
      <c r="E30" s="73"/>
    </row>
    <row r="31" spans="1:5" s="3" customFormat="1" ht="18">
      <c r="A31" s="87">
        <v>28</v>
      </c>
      <c r="B31" s="87" t="s">
        <v>818</v>
      </c>
      <c r="C31" s="91" t="s">
        <v>112</v>
      </c>
      <c r="D31" s="92">
        <v>389.99</v>
      </c>
      <c r="E31" s="73"/>
    </row>
    <row r="32" spans="1:5" s="3" customFormat="1" ht="18">
      <c r="A32" s="90">
        <v>29</v>
      </c>
      <c r="B32" s="87" t="s">
        <v>818</v>
      </c>
      <c r="C32" s="91" t="s">
        <v>115</v>
      </c>
      <c r="D32" s="92">
        <v>34.53</v>
      </c>
      <c r="E32" s="73"/>
    </row>
    <row r="33" spans="1:5" s="3" customFormat="1" ht="18">
      <c r="A33" s="87">
        <v>30</v>
      </c>
      <c r="B33" s="87" t="s">
        <v>818</v>
      </c>
      <c r="C33" s="91" t="s">
        <v>118</v>
      </c>
      <c r="D33" s="92">
        <v>44.25</v>
      </c>
      <c r="E33" s="73"/>
    </row>
    <row r="34" spans="1:5" s="3" customFormat="1" ht="18">
      <c r="A34" s="87">
        <v>31</v>
      </c>
      <c r="B34" s="87" t="s">
        <v>818</v>
      </c>
      <c r="C34" s="91" t="s">
        <v>121</v>
      </c>
      <c r="D34" s="92" t="s">
        <v>824</v>
      </c>
      <c r="E34" s="73"/>
    </row>
    <row r="35" spans="1:5" s="3" customFormat="1" ht="18">
      <c r="A35" s="90">
        <v>32</v>
      </c>
      <c r="B35" s="87" t="s">
        <v>818</v>
      </c>
      <c r="C35" s="91" t="s">
        <v>125</v>
      </c>
      <c r="D35" s="92">
        <v>34.07</v>
      </c>
      <c r="E35" s="73"/>
    </row>
    <row r="36" spans="1:5" s="3" customFormat="1" ht="18">
      <c r="A36" s="87">
        <v>33</v>
      </c>
      <c r="B36" s="87" t="s">
        <v>818</v>
      </c>
      <c r="C36" s="91" t="s">
        <v>128</v>
      </c>
      <c r="D36" s="92">
        <v>146.62</v>
      </c>
      <c r="E36" s="73"/>
    </row>
    <row r="37" spans="1:5" s="3" customFormat="1" ht="18">
      <c r="A37" s="87">
        <v>34</v>
      </c>
      <c r="B37" s="87" t="s">
        <v>818</v>
      </c>
      <c r="C37" s="91" t="s">
        <v>131</v>
      </c>
      <c r="D37" s="92">
        <v>26.52</v>
      </c>
      <c r="E37" s="73"/>
    </row>
    <row r="38" spans="1:5" s="3" customFormat="1" ht="18">
      <c r="A38" s="90">
        <v>35</v>
      </c>
      <c r="B38" s="87" t="s">
        <v>818</v>
      </c>
      <c r="C38" s="91" t="s">
        <v>134</v>
      </c>
      <c r="D38" s="92">
        <v>48.99</v>
      </c>
      <c r="E38" s="73"/>
    </row>
    <row r="39" spans="1:5" s="3" customFormat="1" ht="18">
      <c r="A39" s="87">
        <v>36</v>
      </c>
      <c r="B39" s="87" t="s">
        <v>818</v>
      </c>
      <c r="C39" s="91" t="s">
        <v>137</v>
      </c>
      <c r="D39" s="92">
        <v>16.13</v>
      </c>
      <c r="E39" s="73"/>
    </row>
    <row r="40" spans="1:5" s="3" customFormat="1" ht="18">
      <c r="A40" s="87">
        <v>37</v>
      </c>
      <c r="B40" s="87" t="s">
        <v>818</v>
      </c>
      <c r="C40" s="91" t="s">
        <v>140</v>
      </c>
      <c r="D40" s="92">
        <v>82.11</v>
      </c>
      <c r="E40" s="73"/>
    </row>
    <row r="41" spans="1:5" s="3" customFormat="1" ht="18">
      <c r="A41" s="90">
        <v>38</v>
      </c>
      <c r="B41" s="87" t="s">
        <v>818</v>
      </c>
      <c r="C41" s="91" t="s">
        <v>143</v>
      </c>
      <c r="D41" s="92">
        <v>10.93</v>
      </c>
      <c r="E41" s="73"/>
    </row>
    <row r="42" spans="1:5" s="3" customFormat="1" ht="18">
      <c r="A42" s="87">
        <v>39</v>
      </c>
      <c r="B42" s="87" t="s">
        <v>818</v>
      </c>
      <c r="C42" s="91" t="s">
        <v>146</v>
      </c>
      <c r="D42" s="92">
        <v>18.14</v>
      </c>
      <c r="E42" s="73"/>
    </row>
    <row r="43" spans="1:5" s="3" customFormat="1" ht="22.5" customHeight="1">
      <c r="A43" s="87">
        <v>40</v>
      </c>
      <c r="B43" s="87" t="s">
        <v>818</v>
      </c>
      <c r="C43" s="91" t="s">
        <v>149</v>
      </c>
      <c r="D43" s="92" t="s">
        <v>824</v>
      </c>
      <c r="E43" s="73"/>
    </row>
    <row r="44" spans="1:5" s="3" customFormat="1" ht="18">
      <c r="A44" s="90">
        <v>41</v>
      </c>
      <c r="B44" s="87" t="s">
        <v>818</v>
      </c>
      <c r="C44" s="91" t="s">
        <v>152</v>
      </c>
      <c r="D44" s="92">
        <v>13.12</v>
      </c>
      <c r="E44" s="73"/>
    </row>
    <row r="45" spans="1:5" s="3" customFormat="1" ht="18">
      <c r="A45" s="87">
        <v>42</v>
      </c>
      <c r="B45" s="87" t="s">
        <v>818</v>
      </c>
      <c r="C45" s="91" t="s">
        <v>155</v>
      </c>
      <c r="D45" s="92">
        <v>25.23</v>
      </c>
      <c r="E45" s="73"/>
    </row>
    <row r="46" spans="1:5" s="3" customFormat="1" ht="18">
      <c r="A46" s="87">
        <v>43</v>
      </c>
      <c r="B46" s="87" t="s">
        <v>818</v>
      </c>
      <c r="C46" s="91" t="s">
        <v>158</v>
      </c>
      <c r="D46" s="92">
        <v>199.42</v>
      </c>
      <c r="E46" s="73"/>
    </row>
    <row r="47" spans="1:5" s="3" customFormat="1" ht="18">
      <c r="A47" s="90">
        <v>44</v>
      </c>
      <c r="B47" s="87" t="s">
        <v>818</v>
      </c>
      <c r="C47" s="91" t="s">
        <v>161</v>
      </c>
      <c r="D47" s="92">
        <v>420.3</v>
      </c>
      <c r="E47" s="73"/>
    </row>
    <row r="48" spans="1:5" s="3" customFormat="1" ht="18">
      <c r="A48" s="87">
        <v>45</v>
      </c>
      <c r="B48" s="87" t="s">
        <v>818</v>
      </c>
      <c r="C48" s="91" t="s">
        <v>164</v>
      </c>
      <c r="D48" s="92">
        <v>446.86</v>
      </c>
      <c r="E48" s="73"/>
    </row>
    <row r="49" spans="1:5" s="3" customFormat="1" ht="18">
      <c r="A49" s="87">
        <v>46</v>
      </c>
      <c r="B49" s="87" t="s">
        <v>818</v>
      </c>
      <c r="C49" s="91" t="s">
        <v>168</v>
      </c>
      <c r="D49" s="92">
        <v>38.03</v>
      </c>
      <c r="E49" s="73"/>
    </row>
    <row r="50" spans="1:5" s="3" customFormat="1" ht="18">
      <c r="A50" s="90">
        <v>47</v>
      </c>
      <c r="B50" s="87" t="s">
        <v>818</v>
      </c>
      <c r="C50" s="91" t="s">
        <v>171</v>
      </c>
      <c r="D50" s="92">
        <v>48.76</v>
      </c>
      <c r="E50" s="73"/>
    </row>
    <row r="51" spans="1:5" s="3" customFormat="1" ht="18">
      <c r="A51" s="87">
        <v>48</v>
      </c>
      <c r="B51" s="87" t="s">
        <v>818</v>
      </c>
      <c r="C51" s="91" t="s">
        <v>174</v>
      </c>
      <c r="D51" s="92">
        <v>26.35</v>
      </c>
      <c r="E51" s="73"/>
    </row>
    <row r="52" spans="1:5" s="3" customFormat="1" ht="18">
      <c r="A52" s="87">
        <v>49</v>
      </c>
      <c r="B52" s="87" t="s">
        <v>818</v>
      </c>
      <c r="C52" s="91" t="s">
        <v>177</v>
      </c>
      <c r="D52" s="92">
        <v>19.91</v>
      </c>
      <c r="E52" s="73"/>
    </row>
    <row r="53" spans="1:5" s="3" customFormat="1" ht="18">
      <c r="A53" s="90">
        <v>50</v>
      </c>
      <c r="B53" s="87" t="s">
        <v>818</v>
      </c>
      <c r="C53" s="91" t="s">
        <v>180</v>
      </c>
      <c r="D53" s="92">
        <v>253.54</v>
      </c>
      <c r="E53" s="73"/>
    </row>
    <row r="54" spans="1:5" s="3" customFormat="1" ht="18">
      <c r="A54" s="87">
        <v>51</v>
      </c>
      <c r="B54" s="87" t="s">
        <v>818</v>
      </c>
      <c r="C54" s="91" t="s">
        <v>183</v>
      </c>
      <c r="D54" s="92">
        <v>23.49</v>
      </c>
      <c r="E54" s="73"/>
    </row>
    <row r="55" spans="1:5" s="3" customFormat="1" ht="18">
      <c r="A55" s="87">
        <v>52</v>
      </c>
      <c r="B55" s="87" t="s">
        <v>818</v>
      </c>
      <c r="C55" s="91" t="s">
        <v>186</v>
      </c>
      <c r="D55" s="92">
        <v>80.06</v>
      </c>
      <c r="E55" s="73"/>
    </row>
    <row r="56" spans="1:5" s="3" customFormat="1" ht="18">
      <c r="A56" s="90">
        <v>53</v>
      </c>
      <c r="B56" s="87" t="s">
        <v>818</v>
      </c>
      <c r="C56" s="91" t="s">
        <v>189</v>
      </c>
      <c r="D56" s="92">
        <v>37.43</v>
      </c>
      <c r="E56" s="73"/>
    </row>
    <row r="57" spans="1:5" s="3" customFormat="1" ht="18">
      <c r="A57" s="87">
        <v>54</v>
      </c>
      <c r="B57" s="87" t="s">
        <v>818</v>
      </c>
      <c r="C57" s="91" t="s">
        <v>192</v>
      </c>
      <c r="D57" s="92">
        <v>21.84</v>
      </c>
      <c r="E57" s="73"/>
    </row>
    <row r="58" spans="1:5" s="3" customFormat="1" ht="18">
      <c r="A58" s="87">
        <v>55</v>
      </c>
      <c r="B58" s="87" t="s">
        <v>818</v>
      </c>
      <c r="C58" s="91" t="s">
        <v>195</v>
      </c>
      <c r="D58" s="92">
        <v>12.41</v>
      </c>
      <c r="E58" s="73"/>
    </row>
    <row r="59" spans="1:5" s="3" customFormat="1" ht="18">
      <c r="A59" s="90">
        <v>56</v>
      </c>
      <c r="B59" s="87" t="s">
        <v>818</v>
      </c>
      <c r="C59" s="91" t="s">
        <v>198</v>
      </c>
      <c r="D59" s="92">
        <v>31.76</v>
      </c>
      <c r="E59" s="73"/>
    </row>
    <row r="60" spans="1:5" s="3" customFormat="1" ht="18">
      <c r="A60" s="87">
        <v>57</v>
      </c>
      <c r="B60" s="87" t="s">
        <v>818</v>
      </c>
      <c r="C60" s="91" t="s">
        <v>201</v>
      </c>
      <c r="D60" s="92">
        <v>46.41</v>
      </c>
      <c r="E60" s="73"/>
    </row>
    <row r="61" spans="1:5" s="3" customFormat="1" ht="18">
      <c r="A61" s="87">
        <v>58</v>
      </c>
      <c r="B61" s="87" t="s">
        <v>818</v>
      </c>
      <c r="C61" s="91" t="s">
        <v>204</v>
      </c>
      <c r="D61" s="92">
        <v>889.25</v>
      </c>
      <c r="E61" s="73"/>
    </row>
    <row r="62" spans="1:5" s="3" customFormat="1" ht="18">
      <c r="A62" s="90">
        <v>59</v>
      </c>
      <c r="B62" s="87" t="s">
        <v>818</v>
      </c>
      <c r="C62" s="91" t="s">
        <v>207</v>
      </c>
      <c r="D62" s="92">
        <v>15.9</v>
      </c>
      <c r="E62" s="73"/>
    </row>
    <row r="63" spans="1:5" s="3" customFormat="1" ht="18">
      <c r="A63" s="87">
        <v>60</v>
      </c>
      <c r="B63" s="87" t="s">
        <v>818</v>
      </c>
      <c r="C63" s="91" t="s">
        <v>210</v>
      </c>
      <c r="D63" s="92">
        <v>28.58</v>
      </c>
      <c r="E63" s="73"/>
    </row>
    <row r="64" spans="1:5" s="3" customFormat="1" ht="18">
      <c r="A64" s="87">
        <v>61</v>
      </c>
      <c r="B64" s="87" t="s">
        <v>818</v>
      </c>
      <c r="C64" s="91" t="s">
        <v>213</v>
      </c>
      <c r="D64" s="92">
        <v>25.16</v>
      </c>
      <c r="E64" s="73"/>
    </row>
    <row r="65" spans="1:5" s="3" customFormat="1" ht="18">
      <c r="A65" s="90">
        <v>62</v>
      </c>
      <c r="B65" s="87" t="s">
        <v>818</v>
      </c>
      <c r="C65" s="91" t="s">
        <v>217</v>
      </c>
      <c r="D65" s="92">
        <v>16.28</v>
      </c>
      <c r="E65" s="73"/>
    </row>
    <row r="66" spans="1:5" s="3" customFormat="1" ht="18">
      <c r="A66" s="87">
        <v>63</v>
      </c>
      <c r="B66" s="87" t="s">
        <v>818</v>
      </c>
      <c r="C66" s="91" t="s">
        <v>220</v>
      </c>
      <c r="D66" s="92">
        <v>17.3</v>
      </c>
      <c r="E66" s="73"/>
    </row>
    <row r="67" spans="1:5" s="3" customFormat="1" ht="18">
      <c r="A67" s="87">
        <v>64</v>
      </c>
      <c r="B67" s="87" t="s">
        <v>818</v>
      </c>
      <c r="C67" s="91" t="s">
        <v>223</v>
      </c>
      <c r="D67" s="92">
        <v>43.69</v>
      </c>
      <c r="E67" s="73"/>
    </row>
    <row r="68" spans="1:5" s="3" customFormat="1" ht="18">
      <c r="A68" s="90">
        <v>65</v>
      </c>
      <c r="B68" s="87" t="s">
        <v>818</v>
      </c>
      <c r="C68" s="91" t="s">
        <v>226</v>
      </c>
      <c r="D68" s="92">
        <v>34.619999999999997</v>
      </c>
      <c r="E68" s="73"/>
    </row>
    <row r="69" spans="1:5" s="3" customFormat="1" ht="18">
      <c r="A69" s="87">
        <v>66</v>
      </c>
      <c r="B69" s="87" t="s">
        <v>818</v>
      </c>
      <c r="C69" s="91" t="s">
        <v>229</v>
      </c>
      <c r="D69" s="92">
        <v>13.82</v>
      </c>
      <c r="E69" s="73"/>
    </row>
    <row r="70" spans="1:5" s="3" customFormat="1" ht="18">
      <c r="A70" s="87">
        <v>67</v>
      </c>
      <c r="B70" s="87" t="s">
        <v>818</v>
      </c>
      <c r="C70" s="91" t="s">
        <v>232</v>
      </c>
      <c r="D70" s="92">
        <v>42.12</v>
      </c>
      <c r="E70" s="73"/>
    </row>
    <row r="71" spans="1:5" s="3" customFormat="1" ht="18">
      <c r="A71" s="90">
        <v>68</v>
      </c>
      <c r="B71" s="87" t="s">
        <v>818</v>
      </c>
      <c r="C71" s="91" t="s">
        <v>236</v>
      </c>
      <c r="D71" s="92">
        <v>21.97</v>
      </c>
      <c r="E71" s="73"/>
    </row>
    <row r="72" spans="1:5" s="3" customFormat="1" ht="18">
      <c r="A72" s="87">
        <v>69</v>
      </c>
      <c r="B72" s="87" t="s">
        <v>818</v>
      </c>
      <c r="C72" s="91" t="s">
        <v>239</v>
      </c>
      <c r="D72" s="92">
        <v>28.9</v>
      </c>
      <c r="E72" s="73"/>
    </row>
    <row r="73" spans="1:5" s="3" customFormat="1" ht="18">
      <c r="A73" s="87">
        <v>70</v>
      </c>
      <c r="B73" s="87" t="s">
        <v>818</v>
      </c>
      <c r="C73" s="91" t="s">
        <v>242</v>
      </c>
      <c r="D73" s="92">
        <v>22.06</v>
      </c>
      <c r="E73" s="73"/>
    </row>
    <row r="74" spans="1:5" s="3" customFormat="1" ht="18">
      <c r="A74" s="90">
        <v>71</v>
      </c>
      <c r="B74" s="87" t="s">
        <v>818</v>
      </c>
      <c r="C74" s="91" t="s">
        <v>245</v>
      </c>
      <c r="D74" s="92">
        <v>74.27</v>
      </c>
      <c r="E74" s="73"/>
    </row>
    <row r="75" spans="1:5" s="3" customFormat="1" ht="18">
      <c r="A75" s="87">
        <v>72</v>
      </c>
      <c r="B75" s="87" t="s">
        <v>818</v>
      </c>
      <c r="C75" s="91" t="s">
        <v>248</v>
      </c>
      <c r="D75" s="92">
        <v>25.27</v>
      </c>
      <c r="E75" s="73"/>
    </row>
    <row r="76" spans="1:5" s="3" customFormat="1" ht="18">
      <c r="A76" s="87">
        <v>73</v>
      </c>
      <c r="B76" s="87" t="s">
        <v>818</v>
      </c>
      <c r="C76" s="91" t="s">
        <v>251</v>
      </c>
      <c r="D76" s="92">
        <v>78.52</v>
      </c>
      <c r="E76" s="73"/>
    </row>
    <row r="77" spans="1:5" s="3" customFormat="1" ht="18">
      <c r="A77" s="90">
        <v>74</v>
      </c>
      <c r="B77" s="87" t="s">
        <v>818</v>
      </c>
      <c r="C77" s="91" t="s">
        <v>254</v>
      </c>
      <c r="D77" s="92">
        <v>16.03</v>
      </c>
      <c r="E77" s="73"/>
    </row>
    <row r="78" spans="1:5" s="3" customFormat="1" ht="18">
      <c r="A78" s="87">
        <v>75</v>
      </c>
      <c r="B78" s="87" t="s">
        <v>818</v>
      </c>
      <c r="C78" s="91" t="s">
        <v>257</v>
      </c>
      <c r="D78" s="92">
        <v>22.26</v>
      </c>
      <c r="E78" s="73"/>
    </row>
    <row r="79" spans="1:5" s="3" customFormat="1" ht="18">
      <c r="A79" s="87">
        <v>76</v>
      </c>
      <c r="B79" s="87" t="s">
        <v>818</v>
      </c>
      <c r="C79" s="91" t="s">
        <v>260</v>
      </c>
      <c r="D79" s="92">
        <v>44.77</v>
      </c>
      <c r="E79" s="73"/>
    </row>
    <row r="80" spans="1:5" s="3" customFormat="1" ht="18">
      <c r="A80" s="90">
        <v>77</v>
      </c>
      <c r="B80" s="87" t="s">
        <v>818</v>
      </c>
      <c r="C80" s="91" t="s">
        <v>263</v>
      </c>
      <c r="D80" s="92">
        <v>41.53</v>
      </c>
      <c r="E80" s="73"/>
    </row>
    <row r="81" spans="1:5" s="3" customFormat="1" ht="18">
      <c r="A81" s="87">
        <v>78</v>
      </c>
      <c r="B81" s="87" t="s">
        <v>818</v>
      </c>
      <c r="C81" s="91" t="s">
        <v>266</v>
      </c>
      <c r="D81" s="92">
        <v>10.3</v>
      </c>
      <c r="E81" s="73"/>
    </row>
    <row r="82" spans="1:5" s="3" customFormat="1" ht="18">
      <c r="A82" s="87">
        <v>79</v>
      </c>
      <c r="B82" s="87" t="s">
        <v>818</v>
      </c>
      <c r="C82" s="91" t="s">
        <v>269</v>
      </c>
      <c r="D82" s="92">
        <v>69.599999999999994</v>
      </c>
      <c r="E82" s="73"/>
    </row>
    <row r="83" spans="1:5" s="3" customFormat="1" ht="18">
      <c r="A83" s="90">
        <v>80</v>
      </c>
      <c r="B83" s="87" t="s">
        <v>818</v>
      </c>
      <c r="C83" s="91" t="s">
        <v>272</v>
      </c>
      <c r="D83" s="92">
        <v>19.12</v>
      </c>
      <c r="E83" s="73"/>
    </row>
    <row r="84" spans="1:5" s="3" customFormat="1" ht="18">
      <c r="A84" s="87">
        <v>81</v>
      </c>
      <c r="B84" s="87" t="s">
        <v>818</v>
      </c>
      <c r="C84" s="91" t="s">
        <v>275</v>
      </c>
      <c r="D84" s="92">
        <v>11.62</v>
      </c>
      <c r="E84" s="73"/>
    </row>
    <row r="85" spans="1:5" s="3" customFormat="1" ht="18">
      <c r="A85" s="87">
        <v>82</v>
      </c>
      <c r="B85" s="87" t="s">
        <v>818</v>
      </c>
      <c r="C85" s="91" t="s">
        <v>278</v>
      </c>
      <c r="D85" s="92">
        <v>12.12</v>
      </c>
      <c r="E85" s="73"/>
    </row>
    <row r="86" spans="1:5" s="3" customFormat="1" ht="18">
      <c r="A86" s="90">
        <v>83</v>
      </c>
      <c r="B86" s="87" t="s">
        <v>818</v>
      </c>
      <c r="C86" s="91" t="s">
        <v>281</v>
      </c>
      <c r="D86" s="92">
        <v>91.08</v>
      </c>
      <c r="E86" s="73"/>
    </row>
    <row r="87" spans="1:5" s="3" customFormat="1" ht="18">
      <c r="A87" s="87">
        <v>84</v>
      </c>
      <c r="B87" s="87" t="s">
        <v>818</v>
      </c>
      <c r="C87" s="91" t="s">
        <v>284</v>
      </c>
      <c r="D87" s="92">
        <v>525.02</v>
      </c>
      <c r="E87" s="73"/>
    </row>
    <row r="88" spans="1:5" s="3" customFormat="1" ht="18">
      <c r="A88" s="87">
        <v>85</v>
      </c>
      <c r="B88" s="87" t="s">
        <v>818</v>
      </c>
      <c r="C88" s="91" t="s">
        <v>287</v>
      </c>
      <c r="D88" s="92">
        <v>29.6</v>
      </c>
      <c r="E88" s="73"/>
    </row>
    <row r="89" spans="1:5" s="3" customFormat="1" ht="18">
      <c r="A89" s="90">
        <v>86</v>
      </c>
      <c r="B89" s="87" t="s">
        <v>818</v>
      </c>
      <c r="C89" s="91" t="s">
        <v>290</v>
      </c>
      <c r="D89" s="92">
        <v>57.04</v>
      </c>
      <c r="E89" s="73"/>
    </row>
    <row r="90" spans="1:5" s="3" customFormat="1" ht="18">
      <c r="A90" s="87">
        <v>87</v>
      </c>
      <c r="B90" s="87" t="s">
        <v>818</v>
      </c>
      <c r="C90" s="91" t="s">
        <v>293</v>
      </c>
      <c r="D90" s="92">
        <v>37.72</v>
      </c>
      <c r="E90" s="73"/>
    </row>
    <row r="91" spans="1:5" s="3" customFormat="1" ht="18">
      <c r="A91" s="87">
        <v>88</v>
      </c>
      <c r="B91" s="87" t="s">
        <v>818</v>
      </c>
      <c r="C91" s="91" t="s">
        <v>296</v>
      </c>
      <c r="D91" s="92">
        <v>125.82</v>
      </c>
      <c r="E91" s="73"/>
    </row>
    <row r="92" spans="1:5" s="3" customFormat="1" ht="18">
      <c r="A92" s="90">
        <v>89</v>
      </c>
      <c r="B92" s="87" t="s">
        <v>818</v>
      </c>
      <c r="C92" s="91" t="s">
        <v>299</v>
      </c>
      <c r="D92" s="92">
        <v>67.760000000000005</v>
      </c>
      <c r="E92" s="73"/>
    </row>
    <row r="93" spans="1:5" s="3" customFormat="1" ht="18">
      <c r="A93" s="87">
        <v>90</v>
      </c>
      <c r="B93" s="87" t="s">
        <v>818</v>
      </c>
      <c r="C93" s="91" t="s">
        <v>302</v>
      </c>
      <c r="D93" s="92">
        <v>23.95</v>
      </c>
      <c r="E93" s="73"/>
    </row>
    <row r="94" spans="1:5" s="3" customFormat="1" ht="18">
      <c r="A94" s="87">
        <v>91</v>
      </c>
      <c r="B94" s="87" t="s">
        <v>818</v>
      </c>
      <c r="C94" s="91" t="s">
        <v>305</v>
      </c>
      <c r="D94" s="92">
        <v>70.45</v>
      </c>
      <c r="E94" s="73"/>
    </row>
    <row r="95" spans="1:5" s="3" customFormat="1" ht="18">
      <c r="A95" s="90">
        <v>92</v>
      </c>
      <c r="B95" s="87" t="s">
        <v>818</v>
      </c>
      <c r="C95" s="91" t="s">
        <v>308</v>
      </c>
      <c r="D95" s="92">
        <v>16.690000000000001</v>
      </c>
      <c r="E95" s="73"/>
    </row>
    <row r="96" spans="1:5" s="3" customFormat="1" ht="18">
      <c r="A96" s="87">
        <v>93</v>
      </c>
      <c r="B96" s="87" t="s">
        <v>818</v>
      </c>
      <c r="C96" s="91" t="s">
        <v>311</v>
      </c>
      <c r="D96" s="92">
        <v>1000</v>
      </c>
      <c r="E96" s="73"/>
    </row>
    <row r="97" spans="1:5" s="3" customFormat="1" ht="18">
      <c r="A97" s="87">
        <v>94</v>
      </c>
      <c r="B97" s="87" t="s">
        <v>818</v>
      </c>
      <c r="C97" s="91" t="s">
        <v>314</v>
      </c>
      <c r="D97" s="92">
        <v>97.87</v>
      </c>
      <c r="E97" s="73"/>
    </row>
    <row r="98" spans="1:5" s="3" customFormat="1" ht="18">
      <c r="A98" s="90">
        <v>95</v>
      </c>
      <c r="B98" s="87" t="s">
        <v>818</v>
      </c>
      <c r="C98" s="91" t="s">
        <v>317</v>
      </c>
      <c r="D98" s="92">
        <v>43.52</v>
      </c>
      <c r="E98" s="73"/>
    </row>
    <row r="99" spans="1:5" s="3" customFormat="1" ht="18">
      <c r="A99" s="87">
        <v>96</v>
      </c>
      <c r="B99" s="87" t="s">
        <v>818</v>
      </c>
      <c r="C99" s="91" t="s">
        <v>320</v>
      </c>
      <c r="D99" s="92">
        <v>59.06</v>
      </c>
      <c r="E99" s="73"/>
    </row>
    <row r="100" spans="1:5" s="3" customFormat="1" ht="18">
      <c r="A100" s="87">
        <v>97</v>
      </c>
      <c r="B100" s="87" t="s">
        <v>818</v>
      </c>
      <c r="C100" s="91" t="s">
        <v>323</v>
      </c>
      <c r="D100" s="92">
        <v>74.02</v>
      </c>
      <c r="E100" s="73"/>
    </row>
    <row r="101" spans="1:5" s="3" customFormat="1" ht="18">
      <c r="A101" s="90">
        <v>98</v>
      </c>
      <c r="B101" s="87" t="s">
        <v>818</v>
      </c>
      <c r="C101" s="91" t="s">
        <v>326</v>
      </c>
      <c r="D101" s="92">
        <v>83.28</v>
      </c>
      <c r="E101" s="73"/>
    </row>
    <row r="102" spans="1:5" s="3" customFormat="1" ht="18">
      <c r="A102" s="87">
        <v>99</v>
      </c>
      <c r="B102" s="87" t="s">
        <v>818</v>
      </c>
      <c r="C102" s="91" t="s">
        <v>329</v>
      </c>
      <c r="D102" s="92">
        <v>39.81</v>
      </c>
      <c r="E102" s="73"/>
    </row>
    <row r="103" spans="1:5" s="3" customFormat="1" ht="18">
      <c r="A103" s="87">
        <v>100</v>
      </c>
      <c r="B103" s="87" t="s">
        <v>818</v>
      </c>
      <c r="C103" s="91" t="s">
        <v>332</v>
      </c>
      <c r="D103" s="92">
        <v>91.99</v>
      </c>
      <c r="E103" s="73"/>
    </row>
    <row r="104" spans="1:5" s="3" customFormat="1" ht="18">
      <c r="A104" s="90">
        <v>101</v>
      </c>
      <c r="B104" s="87" t="s">
        <v>818</v>
      </c>
      <c r="C104" s="91" t="s">
        <v>335</v>
      </c>
      <c r="D104" s="92">
        <v>50.79</v>
      </c>
      <c r="E104" s="73"/>
    </row>
    <row r="105" spans="1:5" s="3" customFormat="1" ht="18">
      <c r="A105" s="87">
        <v>102</v>
      </c>
      <c r="B105" s="87" t="s">
        <v>818</v>
      </c>
      <c r="C105" s="91" t="s">
        <v>338</v>
      </c>
      <c r="D105" s="92">
        <v>30.09</v>
      </c>
      <c r="E105" s="73"/>
    </row>
    <row r="106" spans="1:5" s="3" customFormat="1" ht="18">
      <c r="A106" s="87">
        <v>103</v>
      </c>
      <c r="B106" s="87" t="s">
        <v>818</v>
      </c>
      <c r="C106" s="91" t="s">
        <v>341</v>
      </c>
      <c r="D106" s="92">
        <v>324.25</v>
      </c>
      <c r="E106" s="73"/>
    </row>
    <row r="107" spans="1:5" s="3" customFormat="1" ht="18">
      <c r="A107" s="90">
        <v>104</v>
      </c>
      <c r="B107" s="87" t="s">
        <v>818</v>
      </c>
      <c r="C107" s="91" t="s">
        <v>344</v>
      </c>
      <c r="D107" s="92">
        <v>18.12</v>
      </c>
      <c r="E107" s="73"/>
    </row>
    <row r="108" spans="1:5" s="3" customFormat="1" ht="18">
      <c r="A108" s="87">
        <v>105</v>
      </c>
      <c r="B108" s="87" t="s">
        <v>818</v>
      </c>
      <c r="C108" s="91" t="s">
        <v>347</v>
      </c>
      <c r="D108" s="92">
        <v>26.68</v>
      </c>
      <c r="E108" s="73"/>
    </row>
    <row r="109" spans="1:5" s="3" customFormat="1" ht="18">
      <c r="A109" s="87">
        <v>106</v>
      </c>
      <c r="B109" s="87" t="s">
        <v>818</v>
      </c>
      <c r="C109" s="91" t="s">
        <v>350</v>
      </c>
      <c r="D109" s="92">
        <v>25.38</v>
      </c>
      <c r="E109" s="73"/>
    </row>
    <row r="110" spans="1:5" s="3" customFormat="1" ht="18">
      <c r="A110" s="90">
        <v>107</v>
      </c>
      <c r="B110" s="87" t="s">
        <v>818</v>
      </c>
      <c r="C110" s="91" t="s">
        <v>353</v>
      </c>
      <c r="D110" s="92">
        <v>171.29</v>
      </c>
      <c r="E110" s="73"/>
    </row>
    <row r="111" spans="1:5" s="3" customFormat="1" ht="18">
      <c r="A111" s="87">
        <v>108</v>
      </c>
      <c r="B111" s="87" t="s">
        <v>818</v>
      </c>
      <c r="C111" s="91" t="s">
        <v>356</v>
      </c>
      <c r="D111" s="92">
        <v>24.64</v>
      </c>
      <c r="E111" s="73"/>
    </row>
    <row r="112" spans="1:5" s="3" customFormat="1" ht="18">
      <c r="A112" s="90">
        <v>109</v>
      </c>
      <c r="B112" s="87" t="s">
        <v>818</v>
      </c>
      <c r="C112" s="91" t="s">
        <v>359</v>
      </c>
      <c r="D112" s="92">
        <v>37.72</v>
      </c>
      <c r="E112" s="73"/>
    </row>
    <row r="113" spans="1:5" s="3" customFormat="1" ht="18">
      <c r="A113" s="87">
        <v>110</v>
      </c>
      <c r="B113" s="87" t="s">
        <v>818</v>
      </c>
      <c r="C113" s="91" t="s">
        <v>362</v>
      </c>
      <c r="D113" s="92">
        <v>29.15</v>
      </c>
      <c r="E113" s="73"/>
    </row>
    <row r="114" spans="1:5" s="3" customFormat="1" ht="18">
      <c r="A114" s="87">
        <v>111</v>
      </c>
      <c r="B114" s="87" t="s">
        <v>818</v>
      </c>
      <c r="C114" s="91" t="s">
        <v>365</v>
      </c>
      <c r="D114" s="92">
        <v>11.5</v>
      </c>
      <c r="E114" s="73"/>
    </row>
    <row r="115" spans="1:5" s="3" customFormat="1" ht="18">
      <c r="A115" s="90">
        <v>112</v>
      </c>
      <c r="B115" s="87" t="s">
        <v>818</v>
      </c>
      <c r="C115" s="91" t="s">
        <v>368</v>
      </c>
      <c r="D115" s="92">
        <v>31.4</v>
      </c>
      <c r="E115" s="73"/>
    </row>
    <row r="116" spans="1:5" s="3" customFormat="1" ht="18">
      <c r="A116" s="87">
        <v>113</v>
      </c>
      <c r="B116" s="87" t="s">
        <v>818</v>
      </c>
      <c r="C116" s="91" t="s">
        <v>371</v>
      </c>
      <c r="D116" s="92">
        <v>11.62</v>
      </c>
      <c r="E116" s="73"/>
    </row>
    <row r="117" spans="1:5" s="3" customFormat="1" ht="18">
      <c r="A117" s="90">
        <v>114</v>
      </c>
      <c r="B117" s="87" t="s">
        <v>818</v>
      </c>
      <c r="C117" s="91" t="s">
        <v>374</v>
      </c>
      <c r="D117" s="92">
        <v>30.47</v>
      </c>
      <c r="E117" s="73"/>
    </row>
    <row r="118" spans="1:5" s="3" customFormat="1" ht="18">
      <c r="A118" s="87">
        <v>115</v>
      </c>
      <c r="B118" s="87" t="s">
        <v>818</v>
      </c>
      <c r="C118" s="91" t="s">
        <v>377</v>
      </c>
      <c r="D118" s="92">
        <v>13.59</v>
      </c>
      <c r="E118" s="73"/>
    </row>
    <row r="119" spans="1:5" s="3" customFormat="1" ht="18">
      <c r="A119" s="87">
        <v>116</v>
      </c>
      <c r="B119" s="87" t="s">
        <v>818</v>
      </c>
      <c r="C119" s="91" t="s">
        <v>380</v>
      </c>
      <c r="D119" s="92">
        <v>51.15</v>
      </c>
      <c r="E119" s="73"/>
    </row>
    <row r="120" spans="1:5" s="3" customFormat="1" ht="18">
      <c r="A120" s="90">
        <v>117</v>
      </c>
      <c r="B120" s="87" t="s">
        <v>818</v>
      </c>
      <c r="C120" s="91" t="s">
        <v>383</v>
      </c>
      <c r="D120" s="92">
        <v>40.950000000000003</v>
      </c>
      <c r="E120" s="73"/>
    </row>
    <row r="121" spans="1:5" s="3" customFormat="1" ht="18">
      <c r="A121" s="87">
        <v>118</v>
      </c>
      <c r="B121" s="87" t="s">
        <v>818</v>
      </c>
      <c r="C121" s="91" t="s">
        <v>386</v>
      </c>
      <c r="D121" s="92">
        <v>11.2</v>
      </c>
      <c r="E121" s="73"/>
    </row>
    <row r="122" spans="1:5" s="3" customFormat="1" ht="18">
      <c r="A122" s="90">
        <v>119</v>
      </c>
      <c r="B122" s="87" t="s">
        <v>818</v>
      </c>
      <c r="C122" s="91" t="s">
        <v>389</v>
      </c>
      <c r="D122" s="92">
        <v>21.25</v>
      </c>
      <c r="E122" s="73"/>
    </row>
    <row r="123" spans="1:5" s="3" customFormat="1" ht="18">
      <c r="A123" s="87">
        <v>120</v>
      </c>
      <c r="B123" s="87" t="s">
        <v>818</v>
      </c>
      <c r="C123" s="91" t="s">
        <v>392</v>
      </c>
      <c r="D123" s="92">
        <v>133.38</v>
      </c>
      <c r="E123" s="73"/>
    </row>
    <row r="124" spans="1:5" s="3" customFormat="1" ht="18">
      <c r="A124" s="87">
        <v>121</v>
      </c>
      <c r="B124" s="87" t="s">
        <v>818</v>
      </c>
      <c r="C124" s="91" t="s">
        <v>395</v>
      </c>
      <c r="D124" s="92">
        <v>15.55</v>
      </c>
      <c r="E124" s="73"/>
    </row>
    <row r="125" spans="1:5" s="3" customFormat="1" ht="18">
      <c r="A125" s="90">
        <v>122</v>
      </c>
      <c r="B125" s="87" t="s">
        <v>818</v>
      </c>
      <c r="C125" s="91" t="s">
        <v>398</v>
      </c>
      <c r="D125" s="92">
        <v>121.75</v>
      </c>
      <c r="E125" s="73"/>
    </row>
    <row r="126" spans="1:5" s="3" customFormat="1" ht="18">
      <c r="A126" s="87">
        <v>123</v>
      </c>
      <c r="B126" s="87" t="s">
        <v>818</v>
      </c>
      <c r="C126" s="91" t="s">
        <v>401</v>
      </c>
      <c r="D126" s="92">
        <v>113.12</v>
      </c>
      <c r="E126" s="73"/>
    </row>
    <row r="127" spans="1:5" s="3" customFormat="1" ht="18">
      <c r="A127" s="90">
        <v>124</v>
      </c>
      <c r="B127" s="87" t="s">
        <v>818</v>
      </c>
      <c r="C127" s="91" t="s">
        <v>404</v>
      </c>
      <c r="D127" s="92">
        <v>12.06</v>
      </c>
      <c r="E127" s="73"/>
    </row>
    <row r="128" spans="1:5" s="3" customFormat="1" ht="18">
      <c r="A128" s="87">
        <v>125</v>
      </c>
      <c r="B128" s="87" t="s">
        <v>818</v>
      </c>
      <c r="C128" s="91" t="s">
        <v>407</v>
      </c>
      <c r="D128" s="92">
        <v>10.36</v>
      </c>
      <c r="E128" s="73"/>
    </row>
    <row r="129" spans="1:5" s="3" customFormat="1" ht="18">
      <c r="A129" s="87">
        <v>126</v>
      </c>
      <c r="B129" s="87" t="s">
        <v>818</v>
      </c>
      <c r="C129" s="91" t="s">
        <v>410</v>
      </c>
      <c r="D129" s="92">
        <v>23.99</v>
      </c>
      <c r="E129" s="73"/>
    </row>
    <row r="130" spans="1:5" s="3" customFormat="1" ht="18">
      <c r="A130" s="90">
        <v>127</v>
      </c>
      <c r="B130" s="87" t="s">
        <v>818</v>
      </c>
      <c r="C130" s="91" t="s">
        <v>413</v>
      </c>
      <c r="D130" s="92">
        <v>25.75</v>
      </c>
      <c r="E130" s="73"/>
    </row>
    <row r="131" spans="1:5" s="3" customFormat="1" ht="18">
      <c r="A131" s="87">
        <v>128</v>
      </c>
      <c r="B131" s="87" t="s">
        <v>818</v>
      </c>
      <c r="C131" s="91" t="s">
        <v>416</v>
      </c>
      <c r="D131" s="92">
        <v>18.38</v>
      </c>
      <c r="E131" s="73"/>
    </row>
    <row r="132" spans="1:5" s="3" customFormat="1" ht="18">
      <c r="A132" s="90">
        <v>129</v>
      </c>
      <c r="B132" s="87" t="s">
        <v>818</v>
      </c>
      <c r="C132" s="91" t="s">
        <v>419</v>
      </c>
      <c r="D132" s="92">
        <v>48.79</v>
      </c>
      <c r="E132" s="73"/>
    </row>
    <row r="133" spans="1:5" s="3" customFormat="1" ht="18">
      <c r="A133" s="87">
        <v>130</v>
      </c>
      <c r="B133" s="87" t="s">
        <v>818</v>
      </c>
      <c r="C133" s="91" t="s">
        <v>422</v>
      </c>
      <c r="D133" s="92">
        <v>18.22</v>
      </c>
      <c r="E133" s="73"/>
    </row>
    <row r="134" spans="1:5" s="3" customFormat="1" ht="18">
      <c r="A134" s="87">
        <v>131</v>
      </c>
      <c r="B134" s="87" t="s">
        <v>818</v>
      </c>
      <c r="C134" s="91" t="s">
        <v>425</v>
      </c>
      <c r="D134" s="92">
        <v>55.62</v>
      </c>
      <c r="E134" s="73"/>
    </row>
    <row r="135" spans="1:5" s="3" customFormat="1" ht="18">
      <c r="A135" s="90">
        <v>132</v>
      </c>
      <c r="B135" s="87" t="s">
        <v>818</v>
      </c>
      <c r="C135" s="91" t="s">
        <v>428</v>
      </c>
      <c r="D135" s="92">
        <v>21.76</v>
      </c>
      <c r="E135" s="73"/>
    </row>
    <row r="136" spans="1:5" s="3" customFormat="1" ht="18">
      <c r="A136" s="90">
        <v>133</v>
      </c>
      <c r="B136" s="87" t="s">
        <v>818</v>
      </c>
      <c r="C136" s="91" t="s">
        <v>431</v>
      </c>
      <c r="D136" s="92">
        <v>137.96</v>
      </c>
      <c r="E136" s="73"/>
    </row>
    <row r="137" spans="1:5" s="3" customFormat="1" ht="18">
      <c r="A137" s="87">
        <v>134</v>
      </c>
      <c r="B137" s="87" t="s">
        <v>818</v>
      </c>
      <c r="C137" s="91" t="s">
        <v>434</v>
      </c>
      <c r="D137" s="92">
        <v>22.67</v>
      </c>
      <c r="E137" s="73"/>
    </row>
    <row r="138" spans="1:5" s="3" customFormat="1" ht="18">
      <c r="A138" s="87">
        <v>135</v>
      </c>
      <c r="B138" s="87" t="s">
        <v>818</v>
      </c>
      <c r="C138" s="91" t="s">
        <v>437</v>
      </c>
      <c r="D138" s="92">
        <v>14.13</v>
      </c>
      <c r="E138" s="73"/>
    </row>
    <row r="139" spans="1:5" s="3" customFormat="1" ht="18">
      <c r="A139" s="90">
        <v>136</v>
      </c>
      <c r="B139" s="87" t="s">
        <v>818</v>
      </c>
      <c r="C139" s="91" t="s">
        <v>440</v>
      </c>
      <c r="D139" s="92">
        <v>27.5</v>
      </c>
      <c r="E139" s="73"/>
    </row>
    <row r="140" spans="1:5" s="3" customFormat="1" ht="18">
      <c r="A140" s="87">
        <v>137</v>
      </c>
      <c r="B140" s="87" t="s">
        <v>818</v>
      </c>
      <c r="C140" s="91" t="s">
        <v>443</v>
      </c>
      <c r="D140" s="92">
        <v>14.81</v>
      </c>
      <c r="E140" s="73"/>
    </row>
    <row r="141" spans="1:5" s="3" customFormat="1" ht="18">
      <c r="A141" s="90">
        <v>138</v>
      </c>
      <c r="B141" s="87" t="s">
        <v>818</v>
      </c>
      <c r="C141" s="91" t="s">
        <v>446</v>
      </c>
      <c r="D141" s="92">
        <v>37.520000000000003</v>
      </c>
      <c r="E141" s="73"/>
    </row>
    <row r="142" spans="1:5" s="3" customFormat="1" ht="18">
      <c r="A142" s="87">
        <v>139</v>
      </c>
      <c r="B142" s="87" t="s">
        <v>818</v>
      </c>
      <c r="C142" s="91" t="s">
        <v>449</v>
      </c>
      <c r="D142" s="92">
        <v>32.46</v>
      </c>
      <c r="E142" s="73"/>
    </row>
    <row r="143" spans="1:5" s="3" customFormat="1" ht="18">
      <c r="A143" s="87">
        <v>140</v>
      </c>
      <c r="B143" s="87" t="s">
        <v>818</v>
      </c>
      <c r="C143" s="91" t="s">
        <v>452</v>
      </c>
      <c r="D143" s="92">
        <v>11.07</v>
      </c>
      <c r="E143" s="73"/>
    </row>
    <row r="144" spans="1:5" s="3" customFormat="1" ht="18">
      <c r="A144" s="90">
        <v>141</v>
      </c>
      <c r="B144" s="87" t="s">
        <v>818</v>
      </c>
      <c r="C144" s="91" t="s">
        <v>455</v>
      </c>
      <c r="D144" s="92">
        <v>91.47</v>
      </c>
      <c r="E144" s="73"/>
    </row>
    <row r="145" spans="1:5" s="3" customFormat="1" ht="18">
      <c r="A145" s="87">
        <v>142</v>
      </c>
      <c r="B145" s="87" t="s">
        <v>818</v>
      </c>
      <c r="C145" s="91" t="s">
        <v>458</v>
      </c>
      <c r="D145" s="92">
        <v>17.850000000000001</v>
      </c>
      <c r="E145" s="73"/>
    </row>
    <row r="146" spans="1:5" s="3" customFormat="1" ht="18">
      <c r="A146" s="90">
        <v>143</v>
      </c>
      <c r="B146" s="87" t="s">
        <v>818</v>
      </c>
      <c r="C146" s="91" t="s">
        <v>461</v>
      </c>
      <c r="D146" s="92">
        <v>38.459999999999994</v>
      </c>
      <c r="E146" s="73"/>
    </row>
    <row r="147" spans="1:5" s="3" customFormat="1" ht="18">
      <c r="A147" s="87">
        <v>144</v>
      </c>
      <c r="B147" s="87" t="s">
        <v>818</v>
      </c>
      <c r="C147" s="91" t="s">
        <v>464</v>
      </c>
      <c r="D147" s="92">
        <v>13.47</v>
      </c>
      <c r="E147" s="73"/>
    </row>
    <row r="148" spans="1:5" s="3" customFormat="1" ht="18">
      <c r="A148" s="87">
        <v>145</v>
      </c>
      <c r="B148" s="87" t="s">
        <v>818</v>
      </c>
      <c r="C148" s="91" t="s">
        <v>467</v>
      </c>
      <c r="D148" s="92">
        <v>109.38</v>
      </c>
      <c r="E148" s="73"/>
    </row>
    <row r="149" spans="1:5" s="3" customFormat="1" ht="18">
      <c r="A149" s="90">
        <v>146</v>
      </c>
      <c r="B149" s="87" t="s">
        <v>818</v>
      </c>
      <c r="C149" s="91" t="s">
        <v>470</v>
      </c>
      <c r="D149" s="92">
        <v>34.11</v>
      </c>
      <c r="E149" s="73"/>
    </row>
    <row r="150" spans="1:5" s="3" customFormat="1" ht="18">
      <c r="A150" s="87">
        <v>147</v>
      </c>
      <c r="B150" s="87" t="s">
        <v>818</v>
      </c>
      <c r="C150" s="91" t="s">
        <v>473</v>
      </c>
      <c r="D150" s="92">
        <v>105.92</v>
      </c>
      <c r="E150" s="73"/>
    </row>
    <row r="151" spans="1:5" s="3" customFormat="1" ht="18">
      <c r="A151" s="90">
        <v>148</v>
      </c>
      <c r="B151" s="87" t="s">
        <v>818</v>
      </c>
      <c r="C151" s="91" t="s">
        <v>476</v>
      </c>
      <c r="D151" s="92">
        <v>10.32</v>
      </c>
      <c r="E151" s="73"/>
    </row>
    <row r="152" spans="1:5" s="3" customFormat="1" ht="18">
      <c r="A152" s="87">
        <v>149</v>
      </c>
      <c r="B152" s="87" t="s">
        <v>818</v>
      </c>
      <c r="C152" s="91" t="s">
        <v>479</v>
      </c>
      <c r="D152" s="92">
        <v>106</v>
      </c>
      <c r="E152" s="73"/>
    </row>
    <row r="153" spans="1:5" s="3" customFormat="1" ht="18">
      <c r="A153" s="87">
        <v>150</v>
      </c>
      <c r="B153" s="87" t="s">
        <v>818</v>
      </c>
      <c r="C153" s="91" t="s">
        <v>482</v>
      </c>
      <c r="D153" s="92">
        <v>17.03</v>
      </c>
      <c r="E153" s="73"/>
    </row>
    <row r="154" spans="1:5" s="3" customFormat="1" ht="18">
      <c r="A154" s="90">
        <v>151</v>
      </c>
      <c r="B154" s="87" t="s">
        <v>818</v>
      </c>
      <c r="C154" s="91" t="s">
        <v>485</v>
      </c>
      <c r="D154" s="92">
        <v>12.17</v>
      </c>
      <c r="E154" s="73"/>
    </row>
    <row r="155" spans="1:5" s="3" customFormat="1" ht="18">
      <c r="A155" s="87">
        <v>152</v>
      </c>
      <c r="B155" s="87" t="s">
        <v>818</v>
      </c>
      <c r="C155" s="91" t="s">
        <v>488</v>
      </c>
      <c r="D155" s="92">
        <v>11.54</v>
      </c>
      <c r="E155" s="73"/>
    </row>
    <row r="156" spans="1:5" s="3" customFormat="1" ht="18">
      <c r="A156" s="90">
        <v>153</v>
      </c>
      <c r="B156" s="87" t="s">
        <v>818</v>
      </c>
      <c r="C156" s="91" t="s">
        <v>491</v>
      </c>
      <c r="D156" s="92">
        <v>173.88</v>
      </c>
      <c r="E156" s="73"/>
    </row>
    <row r="157" spans="1:5" s="3" customFormat="1" ht="18">
      <c r="A157" s="87">
        <v>154</v>
      </c>
      <c r="B157" s="87" t="s">
        <v>818</v>
      </c>
      <c r="C157" s="91" t="s">
        <v>495</v>
      </c>
      <c r="D157" s="92">
        <v>77.239999999999995</v>
      </c>
      <c r="E157" s="73"/>
    </row>
    <row r="158" spans="1:5" s="3" customFormat="1" ht="18">
      <c r="A158" s="87">
        <v>155</v>
      </c>
      <c r="B158" s="87" t="s">
        <v>818</v>
      </c>
      <c r="C158" s="91" t="s">
        <v>498</v>
      </c>
      <c r="D158" s="92">
        <v>25.16</v>
      </c>
      <c r="E158" s="73"/>
    </row>
    <row r="159" spans="1:5" s="3" customFormat="1" ht="18">
      <c r="A159" s="90">
        <v>156</v>
      </c>
      <c r="B159" s="87" t="s">
        <v>818</v>
      </c>
      <c r="C159" s="91" t="s">
        <v>501</v>
      </c>
      <c r="D159" s="92">
        <v>12.32</v>
      </c>
      <c r="E159" s="73"/>
    </row>
    <row r="160" spans="1:5" s="3" customFormat="1" ht="18">
      <c r="A160" s="87">
        <v>157</v>
      </c>
      <c r="B160" s="87" t="s">
        <v>818</v>
      </c>
      <c r="C160" s="91" t="s">
        <v>504</v>
      </c>
      <c r="D160" s="92">
        <v>33.75</v>
      </c>
      <c r="E160" s="73"/>
    </row>
    <row r="161" spans="1:5" s="3" customFormat="1" ht="18">
      <c r="A161" s="90">
        <v>158</v>
      </c>
      <c r="B161" s="87" t="s">
        <v>818</v>
      </c>
      <c r="C161" s="91" t="s">
        <v>507</v>
      </c>
      <c r="D161" s="92">
        <v>16.559999999999999</v>
      </c>
      <c r="E161" s="73"/>
    </row>
    <row r="162" spans="1:5" s="3" customFormat="1" ht="18">
      <c r="A162" s="87">
        <v>159</v>
      </c>
      <c r="B162" s="87" t="s">
        <v>818</v>
      </c>
      <c r="C162" s="91" t="s">
        <v>510</v>
      </c>
      <c r="D162" s="92">
        <v>26.64</v>
      </c>
      <c r="E162" s="73"/>
    </row>
    <row r="163" spans="1:5" s="3" customFormat="1" ht="18">
      <c r="A163" s="87">
        <v>160</v>
      </c>
      <c r="B163" s="87" t="s">
        <v>818</v>
      </c>
      <c r="C163" s="91" t="s">
        <v>513</v>
      </c>
      <c r="D163" s="92">
        <v>24.69</v>
      </c>
      <c r="E163" s="73"/>
    </row>
    <row r="164" spans="1:5" s="3" customFormat="1" ht="18">
      <c r="A164" s="90">
        <v>161</v>
      </c>
      <c r="B164" s="87" t="s">
        <v>818</v>
      </c>
      <c r="C164" s="91" t="s">
        <v>516</v>
      </c>
      <c r="D164" s="92">
        <v>22.19</v>
      </c>
      <c r="E164" s="73"/>
    </row>
    <row r="165" spans="1:5" s="3" customFormat="1" ht="18">
      <c r="A165" s="90">
        <v>162</v>
      </c>
      <c r="B165" s="87" t="s">
        <v>818</v>
      </c>
      <c r="C165" s="91" t="s">
        <v>519</v>
      </c>
      <c r="D165" s="92">
        <v>25.31</v>
      </c>
      <c r="E165" s="73"/>
    </row>
    <row r="166" spans="1:5" s="3" customFormat="1" ht="18">
      <c r="A166" s="87">
        <v>163</v>
      </c>
      <c r="B166" s="87" t="s">
        <v>818</v>
      </c>
      <c r="C166" s="91" t="s">
        <v>522</v>
      </c>
      <c r="D166" s="92">
        <v>12.81</v>
      </c>
      <c r="E166" s="73"/>
    </row>
    <row r="167" spans="1:5" s="3" customFormat="1" ht="18">
      <c r="A167" s="87">
        <v>164</v>
      </c>
      <c r="B167" s="87" t="s">
        <v>818</v>
      </c>
      <c r="C167" s="91" t="s">
        <v>525</v>
      </c>
      <c r="D167" s="92">
        <v>52.84</v>
      </c>
      <c r="E167" s="73"/>
    </row>
    <row r="168" spans="1:5" s="3" customFormat="1" ht="18">
      <c r="A168" s="90">
        <v>165</v>
      </c>
      <c r="B168" s="87" t="s">
        <v>818</v>
      </c>
      <c r="C168" s="91" t="s">
        <v>528</v>
      </c>
      <c r="D168" s="92">
        <v>38.39</v>
      </c>
      <c r="E168" s="73"/>
    </row>
    <row r="169" spans="1:5" s="3" customFormat="1" ht="18">
      <c r="A169" s="87">
        <v>166</v>
      </c>
      <c r="B169" s="87" t="s">
        <v>818</v>
      </c>
      <c r="C169" s="91" t="s">
        <v>531</v>
      </c>
      <c r="D169" s="92">
        <v>18.5</v>
      </c>
      <c r="E169" s="73"/>
    </row>
    <row r="170" spans="1:5" s="3" customFormat="1" ht="18">
      <c r="A170" s="90">
        <v>167</v>
      </c>
      <c r="B170" s="87" t="s">
        <v>818</v>
      </c>
      <c r="C170" s="91" t="s">
        <v>534</v>
      </c>
      <c r="D170" s="92">
        <v>15.55</v>
      </c>
      <c r="E170" s="73"/>
    </row>
    <row r="171" spans="1:5" s="3" customFormat="1" ht="18">
      <c r="A171" s="87">
        <v>168</v>
      </c>
      <c r="B171" s="87" t="s">
        <v>818</v>
      </c>
      <c r="C171" s="91" t="s">
        <v>537</v>
      </c>
      <c r="D171" s="92">
        <v>41.97</v>
      </c>
      <c r="E171" s="73"/>
    </row>
    <row r="172" spans="1:5" s="3" customFormat="1" ht="18">
      <c r="A172" s="87">
        <v>169</v>
      </c>
      <c r="B172" s="87" t="s">
        <v>818</v>
      </c>
      <c r="C172" s="91" t="s">
        <v>540</v>
      </c>
      <c r="D172" s="92">
        <v>30.16</v>
      </c>
      <c r="E172" s="73"/>
    </row>
    <row r="173" spans="1:5" s="3" customFormat="1" ht="18">
      <c r="A173" s="90">
        <v>170</v>
      </c>
      <c r="B173" s="87" t="s">
        <v>818</v>
      </c>
      <c r="C173" s="91" t="s">
        <v>543</v>
      </c>
      <c r="D173" s="92">
        <v>19.72</v>
      </c>
      <c r="E173" s="73"/>
    </row>
    <row r="174" spans="1:5" s="3" customFormat="1" ht="18">
      <c r="A174" s="87">
        <v>171</v>
      </c>
      <c r="B174" s="87" t="s">
        <v>818</v>
      </c>
      <c r="C174" s="91" t="s">
        <v>546</v>
      </c>
      <c r="D174" s="92">
        <v>44.32</v>
      </c>
      <c r="E174" s="73"/>
    </row>
    <row r="175" spans="1:5" s="3" customFormat="1" ht="18">
      <c r="A175" s="90">
        <v>172</v>
      </c>
      <c r="B175" s="87" t="s">
        <v>818</v>
      </c>
      <c r="C175" s="91" t="s">
        <v>549</v>
      </c>
      <c r="D175" s="92">
        <v>19.260000000000002</v>
      </c>
      <c r="E175" s="73"/>
    </row>
    <row r="176" spans="1:5" s="3" customFormat="1" ht="18">
      <c r="A176" s="87">
        <v>173</v>
      </c>
      <c r="B176" s="87" t="s">
        <v>818</v>
      </c>
      <c r="C176" s="91" t="s">
        <v>552</v>
      </c>
      <c r="D176" s="92">
        <v>44.24</v>
      </c>
      <c r="E176" s="73"/>
    </row>
    <row r="177" spans="1:5" s="3" customFormat="1" ht="18">
      <c r="A177" s="87">
        <v>174</v>
      </c>
      <c r="B177" s="87" t="s">
        <v>818</v>
      </c>
      <c r="C177" s="91" t="s">
        <v>555</v>
      </c>
      <c r="D177" s="92">
        <v>18.43</v>
      </c>
      <c r="E177" s="73"/>
    </row>
    <row r="178" spans="1:5" s="3" customFormat="1" ht="18">
      <c r="A178" s="90">
        <v>175</v>
      </c>
      <c r="B178" s="87" t="s">
        <v>818</v>
      </c>
      <c r="C178" s="91" t="s">
        <v>558</v>
      </c>
      <c r="D178" s="92">
        <v>17.87</v>
      </c>
      <c r="E178" s="73"/>
    </row>
    <row r="179" spans="1:5" s="3" customFormat="1" ht="18">
      <c r="A179" s="87">
        <v>176</v>
      </c>
      <c r="B179" s="87" t="s">
        <v>818</v>
      </c>
      <c r="C179" s="91" t="s">
        <v>561</v>
      </c>
      <c r="D179" s="92">
        <v>11.27</v>
      </c>
      <c r="E179" s="73"/>
    </row>
    <row r="180" spans="1:5" s="3" customFormat="1" ht="18">
      <c r="A180" s="90">
        <v>177</v>
      </c>
      <c r="B180" s="87" t="s">
        <v>818</v>
      </c>
      <c r="C180" s="91" t="s">
        <v>564</v>
      </c>
      <c r="D180" s="92">
        <v>296.35000000000002</v>
      </c>
      <c r="E180" s="73"/>
    </row>
    <row r="181" spans="1:5" s="3" customFormat="1" ht="18">
      <c r="A181" s="87">
        <v>178</v>
      </c>
      <c r="B181" s="87" t="s">
        <v>818</v>
      </c>
      <c r="C181" s="91" t="s">
        <v>567</v>
      </c>
      <c r="D181" s="92">
        <v>23.53</v>
      </c>
      <c r="E181" s="73"/>
    </row>
    <row r="182" spans="1:5" s="3" customFormat="1" ht="18">
      <c r="A182" s="87">
        <v>179</v>
      </c>
      <c r="B182" s="87" t="s">
        <v>818</v>
      </c>
      <c r="C182" s="91" t="s">
        <v>570</v>
      </c>
      <c r="D182" s="92">
        <v>16.18</v>
      </c>
      <c r="E182" s="73"/>
    </row>
    <row r="183" spans="1:5" s="3" customFormat="1" ht="18">
      <c r="A183" s="90">
        <v>180</v>
      </c>
      <c r="B183" s="87" t="s">
        <v>818</v>
      </c>
      <c r="C183" s="91" t="s">
        <v>573</v>
      </c>
      <c r="D183" s="92">
        <v>229.87</v>
      </c>
      <c r="E183" s="73"/>
    </row>
    <row r="184" spans="1:5" s="3" customFormat="1" ht="18">
      <c r="A184" s="87">
        <v>181</v>
      </c>
      <c r="B184" s="87" t="s">
        <v>818</v>
      </c>
      <c r="C184" s="91" t="s">
        <v>576</v>
      </c>
      <c r="D184" s="92">
        <v>62.86</v>
      </c>
      <c r="E184" s="73"/>
    </row>
    <row r="185" spans="1:5" s="3" customFormat="1" ht="18">
      <c r="A185" s="90">
        <v>182</v>
      </c>
      <c r="B185" s="87" t="s">
        <v>818</v>
      </c>
      <c r="C185" s="91" t="s">
        <v>579</v>
      </c>
      <c r="D185" s="92">
        <v>32.799999999999997</v>
      </c>
      <c r="E185" s="73"/>
    </row>
    <row r="186" spans="1:5" s="3" customFormat="1" ht="18">
      <c r="A186" s="87">
        <v>183</v>
      </c>
      <c r="B186" s="87" t="s">
        <v>818</v>
      </c>
      <c r="C186" s="91" t="s">
        <v>582</v>
      </c>
      <c r="D186" s="92">
        <v>15.85</v>
      </c>
      <c r="E186" s="73"/>
    </row>
    <row r="187" spans="1:5" s="3" customFormat="1" ht="18">
      <c r="A187" s="87">
        <v>184</v>
      </c>
      <c r="B187" s="87" t="s">
        <v>818</v>
      </c>
      <c r="C187" s="91" t="s">
        <v>585</v>
      </c>
      <c r="D187" s="92">
        <v>84.88</v>
      </c>
      <c r="E187" s="73"/>
    </row>
    <row r="188" spans="1:5" s="3" customFormat="1" ht="18">
      <c r="A188" s="90">
        <v>185</v>
      </c>
      <c r="B188" s="87" t="s">
        <v>818</v>
      </c>
      <c r="C188" s="91" t="s">
        <v>588</v>
      </c>
      <c r="D188" s="92">
        <v>957.24</v>
      </c>
      <c r="E188" s="73"/>
    </row>
    <row r="189" spans="1:5" s="3" customFormat="1" ht="18">
      <c r="A189" s="87">
        <v>186</v>
      </c>
      <c r="B189" s="87" t="s">
        <v>818</v>
      </c>
      <c r="C189" s="91" t="s">
        <v>591</v>
      </c>
      <c r="D189" s="92">
        <v>29.39</v>
      </c>
      <c r="E189" s="73"/>
    </row>
    <row r="190" spans="1:5" s="3" customFormat="1" ht="18">
      <c r="A190" s="90">
        <v>187</v>
      </c>
      <c r="B190" s="87" t="s">
        <v>818</v>
      </c>
      <c r="C190" s="91" t="s">
        <v>594</v>
      </c>
      <c r="D190" s="92">
        <v>24.83</v>
      </c>
      <c r="E190" s="73"/>
    </row>
    <row r="191" spans="1:5" s="3" customFormat="1" ht="18">
      <c r="A191" s="87">
        <v>188</v>
      </c>
      <c r="B191" s="87" t="s">
        <v>818</v>
      </c>
      <c r="C191" s="91" t="s">
        <v>597</v>
      </c>
      <c r="D191" s="92">
        <v>56.35</v>
      </c>
      <c r="E191" s="73"/>
    </row>
    <row r="192" spans="1:5" s="3" customFormat="1" ht="18">
      <c r="A192" s="87">
        <v>189</v>
      </c>
      <c r="B192" s="87" t="s">
        <v>818</v>
      </c>
      <c r="C192" s="91" t="s">
        <v>600</v>
      </c>
      <c r="D192" s="92">
        <v>11.78</v>
      </c>
      <c r="E192" s="73"/>
    </row>
    <row r="193" spans="1:5" s="3" customFormat="1" ht="18">
      <c r="A193" s="90">
        <v>190</v>
      </c>
      <c r="B193" s="87" t="s">
        <v>818</v>
      </c>
      <c r="C193" s="91" t="s">
        <v>603</v>
      </c>
      <c r="D193" s="92">
        <v>10.92</v>
      </c>
      <c r="E193" s="73"/>
    </row>
    <row r="194" spans="1:5" s="3" customFormat="1" ht="18">
      <c r="A194" s="90">
        <v>191</v>
      </c>
      <c r="B194" s="87" t="s">
        <v>818</v>
      </c>
      <c r="C194" s="91" t="s">
        <v>606</v>
      </c>
      <c r="D194" s="92">
        <v>17.13</v>
      </c>
      <c r="E194" s="73"/>
    </row>
    <row r="195" spans="1:5" s="3" customFormat="1" ht="18">
      <c r="A195" s="87">
        <v>192</v>
      </c>
      <c r="B195" s="87" t="s">
        <v>818</v>
      </c>
      <c r="C195" s="91" t="s">
        <v>609</v>
      </c>
      <c r="D195" s="92">
        <v>71.87</v>
      </c>
      <c r="E195" s="73"/>
    </row>
    <row r="196" spans="1:5" s="3" customFormat="1" ht="18">
      <c r="A196" s="87">
        <v>193</v>
      </c>
      <c r="B196" s="87" t="s">
        <v>818</v>
      </c>
      <c r="C196" s="91" t="s">
        <v>612</v>
      </c>
      <c r="D196" s="92">
        <v>88.54</v>
      </c>
      <c r="E196" s="73"/>
    </row>
    <row r="197" spans="1:5" s="3" customFormat="1" ht="18">
      <c r="A197" s="90">
        <v>194</v>
      </c>
      <c r="B197" s="87" t="s">
        <v>818</v>
      </c>
      <c r="C197" s="91" t="s">
        <v>615</v>
      </c>
      <c r="D197" s="92">
        <v>46.84</v>
      </c>
      <c r="E197" s="73"/>
    </row>
    <row r="198" spans="1:5" s="3" customFormat="1" ht="18">
      <c r="A198" s="87">
        <v>195</v>
      </c>
      <c r="B198" s="87" t="s">
        <v>818</v>
      </c>
      <c r="C198" s="91" t="s">
        <v>618</v>
      </c>
      <c r="D198" s="92">
        <v>12.54</v>
      </c>
      <c r="E198" s="73"/>
    </row>
    <row r="199" spans="1:5" s="3" customFormat="1" ht="18">
      <c r="A199" s="90">
        <v>196</v>
      </c>
      <c r="B199" s="87" t="s">
        <v>818</v>
      </c>
      <c r="C199" s="91" t="s">
        <v>621</v>
      </c>
      <c r="D199" s="92">
        <v>14.11</v>
      </c>
      <c r="E199" s="73"/>
    </row>
    <row r="200" spans="1:5" s="3" customFormat="1" ht="18">
      <c r="A200" s="87">
        <v>197</v>
      </c>
      <c r="B200" s="87" t="s">
        <v>818</v>
      </c>
      <c r="C200" s="91" t="s">
        <v>624</v>
      </c>
      <c r="D200" s="92">
        <v>60.42</v>
      </c>
      <c r="E200" s="73"/>
    </row>
    <row r="201" spans="1:5" s="3" customFormat="1" ht="18">
      <c r="A201" s="87">
        <v>198</v>
      </c>
      <c r="B201" s="87" t="s">
        <v>818</v>
      </c>
      <c r="C201" s="91" t="s">
        <v>627</v>
      </c>
      <c r="D201" s="92">
        <v>24.43</v>
      </c>
      <c r="E201" s="73"/>
    </row>
    <row r="202" spans="1:5" s="3" customFormat="1" ht="18">
      <c r="A202" s="90">
        <v>199</v>
      </c>
      <c r="B202" s="87" t="s">
        <v>818</v>
      </c>
      <c r="C202" s="91" t="s">
        <v>630</v>
      </c>
      <c r="D202" s="92">
        <v>46.599999999999994</v>
      </c>
      <c r="E202" s="73"/>
    </row>
    <row r="203" spans="1:5" s="3" customFormat="1" ht="18">
      <c r="A203" s="87">
        <v>200</v>
      </c>
      <c r="B203" s="87" t="s">
        <v>818</v>
      </c>
      <c r="C203" s="91" t="s">
        <v>633</v>
      </c>
      <c r="D203" s="92">
        <v>1000</v>
      </c>
      <c r="E203" s="73"/>
    </row>
    <row r="204" spans="1:5" s="3" customFormat="1" ht="18">
      <c r="A204" s="90">
        <v>201</v>
      </c>
      <c r="B204" s="87" t="s">
        <v>818</v>
      </c>
      <c r="C204" s="91" t="s">
        <v>636</v>
      </c>
      <c r="D204" s="92">
        <v>10.32</v>
      </c>
      <c r="E204" s="73"/>
    </row>
    <row r="205" spans="1:5" s="3" customFormat="1" ht="18">
      <c r="A205" s="87">
        <v>202</v>
      </c>
      <c r="B205" s="87" t="s">
        <v>818</v>
      </c>
      <c r="C205" s="91" t="s">
        <v>639</v>
      </c>
      <c r="D205" s="92">
        <v>12.86</v>
      </c>
      <c r="E205" s="73"/>
    </row>
    <row r="206" spans="1:5" s="3" customFormat="1" ht="18">
      <c r="A206" s="87">
        <v>203</v>
      </c>
      <c r="B206" s="87" t="s">
        <v>818</v>
      </c>
      <c r="C206" s="91" t="s">
        <v>642</v>
      </c>
      <c r="D206" s="92">
        <v>10.45</v>
      </c>
      <c r="E206" s="73"/>
    </row>
    <row r="207" spans="1:5" s="3" customFormat="1" ht="18">
      <c r="A207" s="90">
        <v>204</v>
      </c>
      <c r="B207" s="87" t="s">
        <v>818</v>
      </c>
      <c r="C207" s="91" t="s">
        <v>645</v>
      </c>
      <c r="D207" s="92">
        <v>11.83</v>
      </c>
      <c r="E207" s="73"/>
    </row>
    <row r="208" spans="1:5" s="3" customFormat="1" ht="18">
      <c r="A208" s="87">
        <v>205</v>
      </c>
      <c r="B208" s="87" t="s">
        <v>818</v>
      </c>
      <c r="C208" s="91" t="s">
        <v>648</v>
      </c>
      <c r="D208" s="92">
        <v>223.98</v>
      </c>
      <c r="E208" s="73"/>
    </row>
    <row r="209" spans="1:5" s="3" customFormat="1" ht="18">
      <c r="A209" s="90">
        <v>206</v>
      </c>
      <c r="B209" s="87" t="s">
        <v>818</v>
      </c>
      <c r="C209" s="91" t="s">
        <v>651</v>
      </c>
      <c r="D209" s="92">
        <v>14.79</v>
      </c>
      <c r="E209" s="73"/>
    </row>
    <row r="210" spans="1:5" s="3" customFormat="1" ht="18">
      <c r="A210" s="87">
        <v>207</v>
      </c>
      <c r="B210" s="87" t="s">
        <v>818</v>
      </c>
      <c r="C210" s="91" t="s">
        <v>654</v>
      </c>
      <c r="D210" s="92">
        <v>93.42</v>
      </c>
      <c r="E210" s="73"/>
    </row>
    <row r="211" spans="1:5" s="3" customFormat="1" ht="18">
      <c r="A211" s="87">
        <v>208</v>
      </c>
      <c r="B211" s="87" t="s">
        <v>818</v>
      </c>
      <c r="C211" s="91" t="s">
        <v>657</v>
      </c>
      <c r="D211" s="92">
        <v>88.46</v>
      </c>
      <c r="E211" s="73"/>
    </row>
    <row r="212" spans="1:5" s="3" customFormat="1" ht="18">
      <c r="A212" s="90">
        <v>209</v>
      </c>
      <c r="B212" s="87" t="s">
        <v>818</v>
      </c>
      <c r="C212" s="91" t="s">
        <v>660</v>
      </c>
      <c r="D212" s="92">
        <v>10.38</v>
      </c>
      <c r="E212" s="73"/>
    </row>
    <row r="213" spans="1:5" s="3" customFormat="1" ht="18">
      <c r="A213" s="87">
        <v>210</v>
      </c>
      <c r="B213" s="87" t="s">
        <v>818</v>
      </c>
      <c r="C213" s="91" t="s">
        <v>663</v>
      </c>
      <c r="D213" s="92">
        <v>12.87</v>
      </c>
      <c r="E213" s="73"/>
    </row>
    <row r="214" spans="1:5" s="3" customFormat="1" ht="18">
      <c r="A214" s="90">
        <v>211</v>
      </c>
      <c r="B214" s="87" t="s">
        <v>818</v>
      </c>
      <c r="C214" s="91" t="s">
        <v>666</v>
      </c>
      <c r="D214" s="92">
        <v>42.67</v>
      </c>
      <c r="E214" s="73"/>
    </row>
    <row r="215" spans="1:5" s="3" customFormat="1" ht="18">
      <c r="A215" s="87">
        <v>212</v>
      </c>
      <c r="B215" s="87" t="s">
        <v>818</v>
      </c>
      <c r="C215" s="91" t="s">
        <v>669</v>
      </c>
      <c r="D215" s="92">
        <v>18.03</v>
      </c>
      <c r="E215" s="73"/>
    </row>
    <row r="216" spans="1:5" s="3" customFormat="1" ht="18">
      <c r="A216" s="87">
        <v>213</v>
      </c>
      <c r="B216" s="87" t="s">
        <v>818</v>
      </c>
      <c r="C216" s="91" t="s">
        <v>672</v>
      </c>
      <c r="D216" s="92">
        <v>113.79</v>
      </c>
      <c r="E216" s="73"/>
    </row>
    <row r="217" spans="1:5" s="3" customFormat="1" ht="18">
      <c r="A217" s="90">
        <v>214</v>
      </c>
      <c r="B217" s="87" t="s">
        <v>818</v>
      </c>
      <c r="C217" s="91" t="s">
        <v>675</v>
      </c>
      <c r="D217" s="92">
        <v>24.48</v>
      </c>
      <c r="E217" s="73"/>
    </row>
    <row r="218" spans="1:5" s="3" customFormat="1" ht="18">
      <c r="A218" s="87">
        <v>215</v>
      </c>
      <c r="B218" s="87" t="s">
        <v>818</v>
      </c>
      <c r="C218" s="91" t="s">
        <v>678</v>
      </c>
      <c r="D218" s="92">
        <v>26.97</v>
      </c>
      <c r="E218" s="73"/>
    </row>
    <row r="219" spans="1:5" s="3" customFormat="1" ht="18">
      <c r="A219" s="90">
        <v>216</v>
      </c>
      <c r="B219" s="87" t="s">
        <v>818</v>
      </c>
      <c r="C219" s="91" t="s">
        <v>681</v>
      </c>
      <c r="D219" s="92">
        <v>49.84</v>
      </c>
      <c r="E219" s="73"/>
    </row>
    <row r="220" spans="1:5" s="3" customFormat="1" ht="18">
      <c r="A220" s="87">
        <v>217</v>
      </c>
      <c r="B220" s="87" t="s">
        <v>818</v>
      </c>
      <c r="C220" s="91" t="s">
        <v>684</v>
      </c>
      <c r="D220" s="92">
        <v>11.02</v>
      </c>
      <c r="E220" s="73"/>
    </row>
    <row r="221" spans="1:5" s="3" customFormat="1" ht="18">
      <c r="A221" s="87">
        <v>218</v>
      </c>
      <c r="B221" s="87" t="s">
        <v>818</v>
      </c>
      <c r="C221" s="91" t="s">
        <v>687</v>
      </c>
      <c r="D221" s="92">
        <v>22.09</v>
      </c>
      <c r="E221" s="73"/>
    </row>
    <row r="222" spans="1:5" s="3" customFormat="1" ht="18">
      <c r="A222" s="90">
        <v>219</v>
      </c>
      <c r="B222" s="87" t="s">
        <v>818</v>
      </c>
      <c r="C222" s="91" t="s">
        <v>690</v>
      </c>
      <c r="D222" s="92">
        <v>42.52</v>
      </c>
      <c r="E222" s="73"/>
    </row>
    <row r="223" spans="1:5" s="3" customFormat="1" ht="18">
      <c r="A223" s="90">
        <v>220</v>
      </c>
      <c r="B223" s="87" t="s">
        <v>818</v>
      </c>
      <c r="C223" s="91" t="s">
        <v>693</v>
      </c>
      <c r="D223" s="92">
        <v>210.13</v>
      </c>
      <c r="E223" s="73"/>
    </row>
    <row r="224" spans="1:5" s="3" customFormat="1" ht="18">
      <c r="A224" s="87">
        <v>221</v>
      </c>
      <c r="B224" s="90" t="s">
        <v>819</v>
      </c>
      <c r="C224" s="91" t="s">
        <v>697</v>
      </c>
      <c r="D224" s="92">
        <v>567.85</v>
      </c>
      <c r="E224" s="73"/>
    </row>
    <row r="225" spans="1:5" s="3" customFormat="1" ht="18">
      <c r="A225" s="90">
        <v>222</v>
      </c>
      <c r="B225" s="90" t="s">
        <v>819</v>
      </c>
      <c r="C225" s="91" t="s">
        <v>700</v>
      </c>
      <c r="D225" s="92">
        <v>169.06</v>
      </c>
      <c r="E225" s="73"/>
    </row>
    <row r="226" spans="1:5" s="3" customFormat="1" ht="12">
      <c r="A226" s="84"/>
      <c r="B226" s="84"/>
      <c r="C226" s="84"/>
      <c r="D226" s="85"/>
      <c r="E226" s="73"/>
    </row>
    <row r="227" spans="1:5" s="3" customFormat="1" ht="12">
      <c r="A227" s="84"/>
      <c r="B227" s="84"/>
      <c r="C227" s="84"/>
      <c r="D227" s="85"/>
      <c r="E227" s="73"/>
    </row>
    <row r="228" spans="1:5" s="3" customFormat="1" ht="12">
      <c r="A228" s="84"/>
      <c r="B228" s="84"/>
      <c r="C228" s="84"/>
      <c r="D228" s="85"/>
      <c r="E228" s="73"/>
    </row>
    <row r="229" spans="1:5" s="3" customFormat="1" ht="12">
      <c r="A229" s="84"/>
      <c r="B229" s="84"/>
      <c r="C229" s="84"/>
      <c r="D229" s="85"/>
      <c r="E229" s="73"/>
    </row>
    <row r="230" spans="1:5">
      <c r="D230" s="45"/>
    </row>
    <row r="231" spans="1:5">
      <c r="D231" s="45"/>
    </row>
    <row r="232" spans="1:5">
      <c r="D232" s="45"/>
    </row>
    <row r="233" spans="1:5">
      <c r="D233" s="45"/>
    </row>
    <row r="234" spans="1:5">
      <c r="D234" s="45"/>
    </row>
    <row r="235" spans="1:5">
      <c r="D235" s="45"/>
    </row>
    <row r="236" spans="1:5">
      <c r="D236" s="45"/>
    </row>
    <row r="237" spans="1:5">
      <c r="D237" s="45"/>
    </row>
    <row r="238" spans="1:5">
      <c r="D238" s="45"/>
    </row>
    <row r="239" spans="1:5">
      <c r="D239" s="45"/>
    </row>
    <row r="240" spans="1:5">
      <c r="D240" s="45"/>
    </row>
    <row r="241" spans="4:4">
      <c r="D241" s="45"/>
    </row>
    <row r="242" spans="4:4">
      <c r="D242" s="45"/>
    </row>
    <row r="243" spans="4:4">
      <c r="D243" s="45"/>
    </row>
    <row r="244" spans="4:4">
      <c r="D244" s="45"/>
    </row>
    <row r="245" spans="4:4">
      <c r="D245" s="45"/>
    </row>
    <row r="246" spans="4:4">
      <c r="D246" s="45"/>
    </row>
    <row r="247" spans="4:4">
      <c r="D247" s="45"/>
    </row>
    <row r="248" spans="4:4">
      <c r="D248" s="45"/>
    </row>
    <row r="249" spans="4:4">
      <c r="D249" s="45"/>
    </row>
    <row r="250" spans="4:4">
      <c r="D250" s="45"/>
    </row>
    <row r="251" spans="4:4">
      <c r="D251" s="45"/>
    </row>
  </sheetData>
  <autoFilter ref="A3:E3"/>
  <mergeCells count="2">
    <mergeCell ref="A1:C1"/>
    <mergeCell ref="A2:D2"/>
  </mergeCells>
  <phoneticPr fontId="24" type="noConversion"/>
  <conditionalFormatting sqref="C30">
    <cfRule type="duplicateValues" dxfId="261" priority="72"/>
  </conditionalFormatting>
  <conditionalFormatting sqref="C46">
    <cfRule type="duplicateValues" dxfId="260" priority="70"/>
  </conditionalFormatting>
  <conditionalFormatting sqref="C82">
    <cfRule type="duplicateValues" dxfId="259" priority="76"/>
  </conditionalFormatting>
  <conditionalFormatting sqref="C120">
    <cfRule type="duplicateValues" dxfId="258" priority="209"/>
  </conditionalFormatting>
  <conditionalFormatting sqref="C121">
    <cfRule type="duplicateValues" dxfId="257" priority="208"/>
  </conditionalFormatting>
  <conditionalFormatting sqref="C122">
    <cfRule type="duplicateValues" dxfId="256" priority="207"/>
  </conditionalFormatting>
  <conditionalFormatting sqref="C123">
    <cfRule type="duplicateValues" dxfId="255" priority="206"/>
  </conditionalFormatting>
  <conditionalFormatting sqref="C124">
    <cfRule type="duplicateValues" dxfId="254" priority="204"/>
  </conditionalFormatting>
  <conditionalFormatting sqref="C125">
    <cfRule type="duplicateValues" dxfId="253" priority="202"/>
  </conditionalFormatting>
  <conditionalFormatting sqref="C126">
    <cfRule type="duplicateValues" dxfId="252" priority="201"/>
  </conditionalFormatting>
  <conditionalFormatting sqref="C127">
    <cfRule type="duplicateValues" dxfId="251" priority="200"/>
  </conditionalFormatting>
  <conditionalFormatting sqref="C128">
    <cfRule type="duplicateValues" dxfId="250" priority="198"/>
  </conditionalFormatting>
  <conditionalFormatting sqref="C129">
    <cfRule type="duplicateValues" dxfId="249" priority="197"/>
  </conditionalFormatting>
  <conditionalFormatting sqref="C130">
    <cfRule type="duplicateValues" dxfId="248" priority="196"/>
  </conditionalFormatting>
  <conditionalFormatting sqref="C131">
    <cfRule type="duplicateValues" dxfId="247" priority="195"/>
  </conditionalFormatting>
  <conditionalFormatting sqref="C132">
    <cfRule type="duplicateValues" dxfId="246" priority="193"/>
  </conditionalFormatting>
  <conditionalFormatting sqref="C133">
    <cfRule type="duplicateValues" dxfId="245" priority="192"/>
  </conditionalFormatting>
  <conditionalFormatting sqref="C136">
    <cfRule type="duplicateValues" dxfId="244" priority="189"/>
  </conditionalFormatting>
  <conditionalFormatting sqref="C137">
    <cfRule type="duplicateValues" dxfId="243" priority="188"/>
  </conditionalFormatting>
  <conditionalFormatting sqref="C138">
    <cfRule type="duplicateValues" dxfId="242" priority="187"/>
  </conditionalFormatting>
  <conditionalFormatting sqref="C139">
    <cfRule type="duplicateValues" dxfId="241" priority="186"/>
  </conditionalFormatting>
  <conditionalFormatting sqref="C140">
    <cfRule type="duplicateValues" dxfId="240" priority="185"/>
  </conditionalFormatting>
  <conditionalFormatting sqref="C141">
    <cfRule type="duplicateValues" dxfId="239" priority="184"/>
  </conditionalFormatting>
  <conditionalFormatting sqref="C142">
    <cfRule type="duplicateValues" dxfId="238" priority="183"/>
  </conditionalFormatting>
  <conditionalFormatting sqref="C143">
    <cfRule type="duplicateValues" dxfId="237" priority="182"/>
  </conditionalFormatting>
  <conditionalFormatting sqref="C144">
    <cfRule type="duplicateValues" dxfId="236" priority="181"/>
  </conditionalFormatting>
  <conditionalFormatting sqref="C145">
    <cfRule type="duplicateValues" dxfId="235" priority="180"/>
  </conditionalFormatting>
  <conditionalFormatting sqref="C146">
    <cfRule type="duplicateValues" dxfId="234" priority="179"/>
  </conditionalFormatting>
  <conditionalFormatting sqref="C147">
    <cfRule type="duplicateValues" dxfId="233" priority="178"/>
  </conditionalFormatting>
  <conditionalFormatting sqref="C148">
    <cfRule type="duplicateValues" dxfId="232" priority="177"/>
  </conditionalFormatting>
  <conditionalFormatting sqref="C149">
    <cfRule type="duplicateValues" dxfId="231" priority="175"/>
  </conditionalFormatting>
  <conditionalFormatting sqref="C150">
    <cfRule type="duplicateValues" dxfId="230" priority="174"/>
  </conditionalFormatting>
  <conditionalFormatting sqref="C151">
    <cfRule type="duplicateValues" dxfId="229" priority="173"/>
  </conditionalFormatting>
  <conditionalFormatting sqref="C152">
    <cfRule type="duplicateValues" dxfId="228" priority="172"/>
  </conditionalFormatting>
  <conditionalFormatting sqref="C153">
    <cfRule type="duplicateValues" dxfId="227" priority="171"/>
  </conditionalFormatting>
  <conditionalFormatting sqref="C154">
    <cfRule type="duplicateValues" dxfId="226" priority="170"/>
  </conditionalFormatting>
  <conditionalFormatting sqref="C155">
    <cfRule type="duplicateValues" dxfId="225" priority="169"/>
  </conditionalFormatting>
  <conditionalFormatting sqref="C156">
    <cfRule type="duplicateValues" dxfId="224" priority="168"/>
  </conditionalFormatting>
  <conditionalFormatting sqref="C157">
    <cfRule type="duplicateValues" dxfId="223" priority="167"/>
  </conditionalFormatting>
  <conditionalFormatting sqref="C158">
    <cfRule type="duplicateValues" dxfId="222" priority="166"/>
  </conditionalFormatting>
  <conditionalFormatting sqref="C159">
    <cfRule type="duplicateValues" dxfId="221" priority="165"/>
  </conditionalFormatting>
  <conditionalFormatting sqref="C160">
    <cfRule type="duplicateValues" dxfId="220" priority="164"/>
  </conditionalFormatting>
  <conditionalFormatting sqref="C161">
    <cfRule type="duplicateValues" dxfId="219" priority="163"/>
  </conditionalFormatting>
  <conditionalFormatting sqref="C162">
    <cfRule type="duplicateValues" dxfId="218" priority="162"/>
  </conditionalFormatting>
  <conditionalFormatting sqref="C163">
    <cfRule type="duplicateValues" dxfId="217" priority="161"/>
  </conditionalFormatting>
  <conditionalFormatting sqref="C164">
    <cfRule type="duplicateValues" dxfId="216" priority="160"/>
  </conditionalFormatting>
  <conditionalFormatting sqref="C165">
    <cfRule type="duplicateValues" dxfId="215" priority="159"/>
  </conditionalFormatting>
  <conditionalFormatting sqref="C166">
    <cfRule type="duplicateValues" dxfId="214" priority="158"/>
  </conditionalFormatting>
  <conditionalFormatting sqref="C167">
    <cfRule type="duplicateValues" dxfId="213" priority="157"/>
  </conditionalFormatting>
  <conditionalFormatting sqref="C168">
    <cfRule type="duplicateValues" dxfId="212" priority="156"/>
  </conditionalFormatting>
  <conditionalFormatting sqref="C169">
    <cfRule type="duplicateValues" dxfId="211" priority="155"/>
  </conditionalFormatting>
  <conditionalFormatting sqref="C170">
    <cfRule type="duplicateValues" dxfId="210" priority="154"/>
  </conditionalFormatting>
  <conditionalFormatting sqref="C171">
    <cfRule type="duplicateValues" dxfId="209" priority="153"/>
  </conditionalFormatting>
  <conditionalFormatting sqref="C172">
    <cfRule type="duplicateValues" dxfId="208" priority="152"/>
  </conditionalFormatting>
  <conditionalFormatting sqref="C173">
    <cfRule type="duplicateValues" dxfId="207" priority="151"/>
  </conditionalFormatting>
  <conditionalFormatting sqref="C174">
    <cfRule type="duplicateValues" dxfId="206" priority="149"/>
  </conditionalFormatting>
  <conditionalFormatting sqref="C175">
    <cfRule type="duplicateValues" dxfId="205" priority="148"/>
  </conditionalFormatting>
  <conditionalFormatting sqref="C176">
    <cfRule type="duplicateValues" dxfId="204" priority="146"/>
  </conditionalFormatting>
  <conditionalFormatting sqref="C177">
    <cfRule type="duplicateValues" dxfId="203" priority="145"/>
  </conditionalFormatting>
  <conditionalFormatting sqref="C178">
    <cfRule type="duplicateValues" dxfId="202" priority="144"/>
  </conditionalFormatting>
  <conditionalFormatting sqref="C179">
    <cfRule type="duplicateValues" dxfId="201" priority="142"/>
  </conditionalFormatting>
  <conditionalFormatting sqref="C180">
    <cfRule type="duplicateValues" dxfId="200" priority="141"/>
  </conditionalFormatting>
  <conditionalFormatting sqref="C181">
    <cfRule type="duplicateValues" dxfId="199" priority="140"/>
  </conditionalFormatting>
  <conditionalFormatting sqref="C182">
    <cfRule type="duplicateValues" dxfId="198" priority="139"/>
  </conditionalFormatting>
  <conditionalFormatting sqref="C183">
    <cfRule type="duplicateValues" dxfId="197" priority="138"/>
  </conditionalFormatting>
  <conditionalFormatting sqref="C184">
    <cfRule type="duplicateValues" dxfId="196" priority="137"/>
  </conditionalFormatting>
  <conditionalFormatting sqref="C185">
    <cfRule type="duplicateValues" dxfId="195" priority="136"/>
  </conditionalFormatting>
  <conditionalFormatting sqref="C186">
    <cfRule type="duplicateValues" dxfId="194" priority="135"/>
  </conditionalFormatting>
  <conditionalFormatting sqref="C187">
    <cfRule type="duplicateValues" dxfId="193" priority="134"/>
  </conditionalFormatting>
  <conditionalFormatting sqref="C188">
    <cfRule type="duplicateValues" dxfId="192" priority="133"/>
  </conditionalFormatting>
  <conditionalFormatting sqref="C189">
    <cfRule type="duplicateValues" dxfId="191" priority="132"/>
  </conditionalFormatting>
  <conditionalFormatting sqref="C190">
    <cfRule type="duplicateValues" dxfId="190" priority="131"/>
  </conditionalFormatting>
  <conditionalFormatting sqref="C191">
    <cfRule type="duplicateValues" dxfId="189" priority="130"/>
  </conditionalFormatting>
  <conditionalFormatting sqref="C192">
    <cfRule type="duplicateValues" dxfId="188" priority="129"/>
  </conditionalFormatting>
  <conditionalFormatting sqref="C193">
    <cfRule type="duplicateValues" dxfId="187" priority="128"/>
  </conditionalFormatting>
  <conditionalFormatting sqref="C194">
    <cfRule type="duplicateValues" dxfId="186" priority="125"/>
  </conditionalFormatting>
  <conditionalFormatting sqref="C195">
    <cfRule type="duplicateValues" dxfId="185" priority="124"/>
  </conditionalFormatting>
  <conditionalFormatting sqref="C196">
    <cfRule type="duplicateValues" dxfId="184" priority="123"/>
  </conditionalFormatting>
  <conditionalFormatting sqref="C197">
    <cfRule type="duplicateValues" dxfId="183" priority="122"/>
  </conditionalFormatting>
  <conditionalFormatting sqref="C198">
    <cfRule type="duplicateValues" dxfId="182" priority="121"/>
  </conditionalFormatting>
  <conditionalFormatting sqref="C199">
    <cfRule type="duplicateValues" dxfId="181" priority="38"/>
  </conditionalFormatting>
  <conditionalFormatting sqref="C200">
    <cfRule type="duplicateValues" dxfId="180" priority="37"/>
  </conditionalFormatting>
  <conditionalFormatting sqref="C201">
    <cfRule type="duplicateValues" dxfId="179" priority="36"/>
  </conditionalFormatting>
  <conditionalFormatting sqref="C202">
    <cfRule type="duplicateValues" dxfId="178" priority="34"/>
  </conditionalFormatting>
  <conditionalFormatting sqref="C203">
    <cfRule type="duplicateValues" dxfId="177" priority="33"/>
  </conditionalFormatting>
  <conditionalFormatting sqref="C205">
    <cfRule type="duplicateValues" dxfId="176" priority="31"/>
  </conditionalFormatting>
  <conditionalFormatting sqref="C206">
    <cfRule type="duplicateValues" dxfId="175" priority="30"/>
  </conditionalFormatting>
  <conditionalFormatting sqref="C207">
    <cfRule type="duplicateValues" dxfId="174" priority="29"/>
  </conditionalFormatting>
  <conditionalFormatting sqref="C208">
    <cfRule type="duplicateValues" dxfId="173" priority="28"/>
  </conditionalFormatting>
  <conditionalFormatting sqref="C209">
    <cfRule type="duplicateValues" dxfId="172" priority="27"/>
  </conditionalFormatting>
  <conditionalFormatting sqref="C210">
    <cfRule type="duplicateValues" dxfId="171" priority="26"/>
  </conditionalFormatting>
  <conditionalFormatting sqref="C211">
    <cfRule type="duplicateValues" dxfId="170" priority="25"/>
  </conditionalFormatting>
  <conditionalFormatting sqref="C212">
    <cfRule type="duplicateValues" dxfId="169" priority="24"/>
  </conditionalFormatting>
  <conditionalFormatting sqref="C213">
    <cfRule type="duplicateValues" dxfId="168" priority="23"/>
  </conditionalFormatting>
  <conditionalFormatting sqref="C214">
    <cfRule type="duplicateValues" dxfId="167" priority="22"/>
  </conditionalFormatting>
  <conditionalFormatting sqref="C215">
    <cfRule type="duplicateValues" dxfId="166" priority="21"/>
  </conditionalFormatting>
  <conditionalFormatting sqref="C216">
    <cfRule type="duplicateValues" dxfId="165" priority="20"/>
  </conditionalFormatting>
  <conditionalFormatting sqref="C217">
    <cfRule type="duplicateValues" dxfId="164" priority="19"/>
  </conditionalFormatting>
  <conditionalFormatting sqref="C218">
    <cfRule type="duplicateValues" dxfId="163" priority="17"/>
  </conditionalFormatting>
  <conditionalFormatting sqref="C219">
    <cfRule type="duplicateValues" dxfId="162" priority="16"/>
  </conditionalFormatting>
  <conditionalFormatting sqref="C220">
    <cfRule type="duplicateValues" dxfId="161" priority="15"/>
  </conditionalFormatting>
  <conditionalFormatting sqref="C221">
    <cfRule type="duplicateValues" dxfId="160" priority="4"/>
  </conditionalFormatting>
  <conditionalFormatting sqref="C222">
    <cfRule type="duplicateValues" dxfId="159" priority="3"/>
  </conditionalFormatting>
  <conditionalFormatting sqref="C223">
    <cfRule type="duplicateValues" dxfId="158" priority="6"/>
  </conditionalFormatting>
  <conditionalFormatting sqref="C224">
    <cfRule type="duplicateValues" dxfId="157" priority="7"/>
  </conditionalFormatting>
  <conditionalFormatting sqref="C225">
    <cfRule type="duplicateValues" dxfId="156" priority="2"/>
  </conditionalFormatting>
  <conditionalFormatting sqref="C134:C135">
    <cfRule type="duplicateValues" dxfId="155" priority="191"/>
  </conditionalFormatting>
  <conditionalFormatting sqref="C230:C1048576 C47:C81 C3:C29 C83:C119 C31:C45">
    <cfRule type="duplicateValues" dxfId="154" priority="310"/>
  </conditionalFormatting>
  <conditionalFormatting sqref="C204">
    <cfRule type="duplicateValues" dxfId="153" priority="32"/>
  </conditionalFormatting>
  <printOptions horizontalCentered="1"/>
  <pageMargins left="0.25" right="0.25" top="0.75" bottom="0.75" header="0.3" footer="0.3"/>
  <pageSetup paperSize="8" fitToHeight="0" orientation="landscape" horizontalDpi="300" verticalDpi="300"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55"/>
  <sheetViews>
    <sheetView view="pageBreakPreview" topLeftCell="A6" zoomScale="70" zoomScaleNormal="80" workbookViewId="0">
      <selection activeCell="X7" sqref="X7:X228"/>
    </sheetView>
  </sheetViews>
  <sheetFormatPr defaultColWidth="9" defaultRowHeight="13.5"/>
  <cols>
    <col min="1" max="1" width="5.375" style="45" customWidth="1"/>
    <col min="2" max="2" width="6.125" style="45" customWidth="1"/>
    <col min="3" max="3" width="18" style="45" customWidth="1"/>
    <col min="4" max="4" width="9.75" style="45" customWidth="1"/>
    <col min="5" max="5" width="26.875" style="45" customWidth="1"/>
    <col min="6" max="6" width="15.375" style="46" customWidth="1"/>
    <col min="7" max="7" width="9" style="45" customWidth="1"/>
    <col min="8" max="8" width="6.25" style="45" customWidth="1"/>
    <col min="9" max="9" width="11.375" style="47" customWidth="1"/>
    <col min="10" max="10" width="8.25" style="45" customWidth="1"/>
    <col min="11" max="11" width="17.125" style="48" customWidth="1"/>
    <col min="12" max="12" width="14.875" style="45" customWidth="1"/>
    <col min="13" max="13" width="10.625" style="45" customWidth="1"/>
    <col min="14" max="14" width="6.375" style="45" customWidth="1"/>
    <col min="15" max="15" width="14.375" style="45" customWidth="1"/>
    <col min="16" max="16" width="14.5" style="45" customWidth="1"/>
    <col min="17" max="17" width="9.875" style="45" customWidth="1"/>
    <col min="18" max="18" width="7.375" style="45" customWidth="1"/>
    <col min="19" max="19" width="9.875" style="45" customWidth="1"/>
    <col min="20" max="20" width="11.125" style="45" customWidth="1"/>
    <col min="21" max="21" width="5.5" style="45" customWidth="1"/>
    <col min="22" max="22" width="8.125" style="49" customWidth="1"/>
    <col min="23" max="23" width="5.75" style="45" customWidth="1"/>
    <col min="24" max="24" width="6.375" style="45" customWidth="1"/>
    <col min="25" max="25" width="12.75" style="45" customWidth="1"/>
    <col min="26" max="26" width="12" style="45" customWidth="1"/>
    <col min="27" max="27" width="12.125" style="45" customWidth="1"/>
    <col min="28" max="30" width="12.875" style="45" customWidth="1"/>
    <col min="31" max="31" width="11.125" style="45" customWidth="1"/>
    <col min="32" max="32" width="10.375" style="45" hidden="1" customWidth="1"/>
    <col min="33" max="33" width="8.125" style="45" hidden="1" customWidth="1"/>
    <col min="34" max="34" width="9.125" style="45" hidden="1" customWidth="1"/>
    <col min="35" max="35" width="12.5" style="45" customWidth="1"/>
    <col min="36" max="36" width="12.375" style="46" customWidth="1"/>
    <col min="37" max="37" width="8.125" style="45" customWidth="1"/>
    <col min="38" max="38" width="10.25" style="50" customWidth="1"/>
    <col min="39" max="39" width="19.25" style="51" customWidth="1"/>
    <col min="40" max="40" width="9.75" style="1"/>
    <col min="41" max="41" width="10.75" style="52"/>
    <col min="42" max="42" width="9" style="52"/>
    <col min="43" max="16384" width="9" style="1"/>
  </cols>
  <sheetData>
    <row r="1" spans="1:42" ht="25.5">
      <c r="A1" s="97" t="s">
        <v>0</v>
      </c>
      <c r="B1" s="97"/>
      <c r="C1" s="97"/>
      <c r="D1" s="97"/>
      <c r="E1" s="97"/>
      <c r="F1" s="97"/>
      <c r="G1" s="97"/>
      <c r="H1" s="97"/>
      <c r="I1" s="97"/>
      <c r="J1" s="97"/>
      <c r="K1" s="98"/>
      <c r="L1" s="97"/>
      <c r="M1" s="97"/>
      <c r="N1" s="97"/>
      <c r="O1" s="97"/>
      <c r="P1" s="97"/>
      <c r="Q1" s="97"/>
      <c r="R1" s="97"/>
      <c r="S1" s="97"/>
      <c r="T1" s="97"/>
      <c r="U1" s="97"/>
      <c r="V1" s="97"/>
      <c r="W1" s="97"/>
      <c r="X1" s="97"/>
      <c r="Y1" s="97"/>
      <c r="Z1" s="97"/>
      <c r="AA1" s="97"/>
      <c r="AB1" s="97"/>
      <c r="AC1" s="97"/>
      <c r="AD1" s="97"/>
      <c r="AE1" s="97"/>
      <c r="AF1" s="97"/>
      <c r="AG1" s="97"/>
      <c r="AH1" s="97"/>
      <c r="AI1" s="97"/>
      <c r="AJ1" s="99"/>
      <c r="AK1" s="53"/>
      <c r="AL1" s="53"/>
      <c r="AM1" s="53">
        <f>AM229</f>
        <v>18000</v>
      </c>
    </row>
    <row r="2" spans="1:42" ht="39" customHeight="1">
      <c r="A2" s="100" t="s">
        <v>1</v>
      </c>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row>
    <row r="3" spans="1:42" s="44" customFormat="1" ht="21" customHeight="1">
      <c r="A3" s="101" t="s">
        <v>2</v>
      </c>
      <c r="B3" s="101"/>
      <c r="C3" s="101"/>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1"/>
      <c r="AK3" s="101"/>
      <c r="AL3" s="101"/>
      <c r="AM3" s="101"/>
      <c r="AO3" s="54"/>
      <c r="AP3" s="54"/>
    </row>
    <row r="4" spans="1:42" ht="30" customHeight="1">
      <c r="A4" s="96" t="s">
        <v>3</v>
      </c>
      <c r="B4" s="96" t="s">
        <v>4</v>
      </c>
      <c r="C4" s="96" t="s">
        <v>5</v>
      </c>
      <c r="D4" s="96" t="s">
        <v>6</v>
      </c>
      <c r="E4" s="116" t="s">
        <v>7</v>
      </c>
      <c r="F4" s="102" t="s">
        <v>8</v>
      </c>
      <c r="G4" s="103"/>
      <c r="H4" s="103"/>
      <c r="I4" s="104"/>
      <c r="J4" s="103"/>
      <c r="K4" s="105"/>
      <c r="L4" s="103"/>
      <c r="M4" s="103"/>
      <c r="N4" s="103"/>
      <c r="O4" s="103"/>
      <c r="P4" s="103"/>
      <c r="Q4" s="103"/>
      <c r="R4" s="103"/>
      <c r="S4" s="103"/>
      <c r="T4" s="103"/>
      <c r="U4" s="103"/>
      <c r="V4" s="106"/>
      <c r="W4" s="103"/>
      <c r="X4" s="103"/>
      <c r="Y4" s="103"/>
      <c r="Z4" s="103"/>
      <c r="AA4" s="96" t="s">
        <v>9</v>
      </c>
      <c r="AB4" s="96"/>
      <c r="AC4" s="96"/>
      <c r="AD4" s="96"/>
      <c r="AE4" s="96"/>
      <c r="AF4" s="96"/>
      <c r="AG4" s="96"/>
      <c r="AH4" s="96"/>
      <c r="AI4" s="108" t="s">
        <v>10</v>
      </c>
      <c r="AJ4" s="111" t="s">
        <v>11</v>
      </c>
      <c r="AK4" s="96" t="s">
        <v>12</v>
      </c>
      <c r="AL4" s="107"/>
      <c r="AM4" s="113" t="s">
        <v>13</v>
      </c>
    </row>
    <row r="5" spans="1:42" ht="118.15" customHeight="1">
      <c r="A5" s="96"/>
      <c r="B5" s="96"/>
      <c r="C5" s="96"/>
      <c r="D5" s="96"/>
      <c r="E5" s="116"/>
      <c r="F5" s="117" t="s">
        <v>14</v>
      </c>
      <c r="G5" s="55" t="s">
        <v>704</v>
      </c>
      <c r="H5" s="119" t="s">
        <v>705</v>
      </c>
      <c r="I5" s="123" t="s">
        <v>706</v>
      </c>
      <c r="J5" s="124"/>
      <c r="K5" s="124" t="s">
        <v>707</v>
      </c>
      <c r="L5" s="124"/>
      <c r="M5" s="124"/>
      <c r="N5" s="124"/>
      <c r="O5" s="103" t="s">
        <v>708</v>
      </c>
      <c r="P5" s="103"/>
      <c r="Q5" s="103"/>
      <c r="R5" s="103"/>
      <c r="S5" s="96" t="s">
        <v>709</v>
      </c>
      <c r="T5" s="96" t="s">
        <v>710</v>
      </c>
      <c r="U5" s="96"/>
      <c r="V5" s="125"/>
      <c r="W5" s="121" t="s">
        <v>711</v>
      </c>
      <c r="X5" s="96" t="s">
        <v>15</v>
      </c>
      <c r="Y5" s="108" t="s">
        <v>712</v>
      </c>
      <c r="Z5" s="96" t="s">
        <v>713</v>
      </c>
      <c r="AA5" s="95" t="s">
        <v>16</v>
      </c>
      <c r="AB5" s="95"/>
      <c r="AC5" s="95"/>
      <c r="AD5" s="95"/>
      <c r="AE5" s="96"/>
      <c r="AF5" s="96" t="s">
        <v>17</v>
      </c>
      <c r="AG5" s="96"/>
      <c r="AH5" s="96"/>
      <c r="AI5" s="109"/>
      <c r="AJ5" s="111"/>
      <c r="AK5" s="57" t="s">
        <v>18</v>
      </c>
      <c r="AL5" s="112" t="s">
        <v>19</v>
      </c>
      <c r="AM5" s="114"/>
    </row>
    <row r="6" spans="1:42" ht="89.1" customHeight="1">
      <c r="A6" s="96"/>
      <c r="B6" s="96"/>
      <c r="C6" s="96"/>
      <c r="D6" s="96"/>
      <c r="E6" s="116"/>
      <c r="F6" s="118"/>
      <c r="G6" s="58" t="s">
        <v>714</v>
      </c>
      <c r="H6" s="120"/>
      <c r="I6" s="59" t="s">
        <v>715</v>
      </c>
      <c r="J6" s="5" t="s">
        <v>716</v>
      </c>
      <c r="K6" s="21" t="s">
        <v>717</v>
      </c>
      <c r="L6" s="5" t="s">
        <v>718</v>
      </c>
      <c r="M6" s="5" t="s">
        <v>715</v>
      </c>
      <c r="N6" s="5" t="s">
        <v>719</v>
      </c>
      <c r="O6" s="60" t="s">
        <v>720</v>
      </c>
      <c r="P6" s="60" t="s">
        <v>721</v>
      </c>
      <c r="Q6" s="60" t="s">
        <v>722</v>
      </c>
      <c r="R6" s="5" t="s">
        <v>723</v>
      </c>
      <c r="S6" s="96"/>
      <c r="T6" s="5" t="s">
        <v>724</v>
      </c>
      <c r="U6" s="5" t="s">
        <v>725</v>
      </c>
      <c r="V6" s="61" t="s">
        <v>726</v>
      </c>
      <c r="W6" s="121"/>
      <c r="X6" s="96"/>
      <c r="Y6" s="122"/>
      <c r="Z6" s="96"/>
      <c r="AA6" s="62" t="s">
        <v>727</v>
      </c>
      <c r="AB6" s="62" t="s">
        <v>20</v>
      </c>
      <c r="AC6" s="56" t="s">
        <v>728</v>
      </c>
      <c r="AD6" s="56" t="s">
        <v>729</v>
      </c>
      <c r="AE6" s="4" t="s">
        <v>21</v>
      </c>
      <c r="AF6" s="5" t="s">
        <v>22</v>
      </c>
      <c r="AG6" s="5" t="s">
        <v>23</v>
      </c>
      <c r="AH6" s="5" t="s">
        <v>24</v>
      </c>
      <c r="AI6" s="110"/>
      <c r="AJ6" s="111"/>
      <c r="AK6" s="60" t="s">
        <v>25</v>
      </c>
      <c r="AL6" s="107"/>
      <c r="AM6" s="115"/>
    </row>
    <row r="7" spans="1:42" s="3" customFormat="1" ht="41.1" customHeight="1">
      <c r="A7" s="37">
        <v>1</v>
      </c>
      <c r="B7" s="22" t="s">
        <v>26</v>
      </c>
      <c r="C7" s="40" t="s">
        <v>27</v>
      </c>
      <c r="D7" s="21" t="s">
        <v>28</v>
      </c>
      <c r="E7" s="41" t="s">
        <v>29</v>
      </c>
      <c r="F7" s="63">
        <v>394.39</v>
      </c>
      <c r="G7" s="40" t="s">
        <v>821</v>
      </c>
      <c r="H7" s="21">
        <v>1</v>
      </c>
      <c r="I7" s="64">
        <f t="shared" ref="I7:I70" si="0">ROUND(($F7*$F$233-F$232)/(F$231*$F$233-F$232)*100,2)</f>
        <v>99</v>
      </c>
      <c r="J7" s="64">
        <f t="shared" ref="J7:J70" si="1">I7</f>
        <v>99</v>
      </c>
      <c r="K7" s="63">
        <v>56253.16</v>
      </c>
      <c r="L7" s="65">
        <f t="shared" ref="L7:L70" si="2">IF(K7&gt;200,F7/K7,1)</f>
        <v>7.0109839162813201E-3</v>
      </c>
      <c r="M7" s="64">
        <f t="shared" ref="M7:M70" si="3">ROUND((L7*$L$233-$L$232)/($L$231*$L$233-$L$232)*100,2)</f>
        <v>99</v>
      </c>
      <c r="N7" s="21">
        <f t="shared" ref="N7:N70" si="4">M7</f>
        <v>99</v>
      </c>
      <c r="O7" s="40" t="s">
        <v>730</v>
      </c>
      <c r="P7" s="66" t="s">
        <v>731</v>
      </c>
      <c r="Q7" s="66" t="s">
        <v>731</v>
      </c>
      <c r="R7" s="21"/>
      <c r="S7" s="64">
        <f t="shared" ref="S7:S70" si="5">ROUND(J7*0.5+N7*0.5+R7,2)/100</f>
        <v>0.99</v>
      </c>
      <c r="T7" s="21" t="str">
        <f t="shared" ref="T7:T70" si="6">IF(F7&gt;=500,"是","否")</f>
        <v>否</v>
      </c>
      <c r="U7" s="21" t="s">
        <v>732</v>
      </c>
      <c r="V7" s="67">
        <v>2000</v>
      </c>
      <c r="W7" s="21">
        <v>1</v>
      </c>
      <c r="X7" s="21">
        <v>0.51347949999999998</v>
      </c>
      <c r="Y7" s="21">
        <f t="shared" ref="Y7:Y70" si="7">ROUND(F7*0.1*(H7*0.2+S7*0.8)*W7*X7,2)</f>
        <v>20.09</v>
      </c>
      <c r="Z7" s="21">
        <f t="shared" ref="Z7:Z70" si="8">ROUND(IF(F7*0.1*(H7*0.2+S7*0.8)*W7*X7&lt;1000,F7*0.1*(H7*0.2+S7*0.8)*W7*X7,1000),2)</f>
        <v>20.09</v>
      </c>
      <c r="AA7" s="68"/>
      <c r="AB7" s="69"/>
      <c r="AC7" s="70"/>
      <c r="AD7" s="70"/>
      <c r="AE7" s="71">
        <f>ROUND(F7*AB7*AD7,2)</f>
        <v>0</v>
      </c>
      <c r="AF7" s="21"/>
      <c r="AG7" s="21"/>
      <c r="AH7" s="21"/>
      <c r="AI7" s="21">
        <f t="shared" ref="AI7:AI70" si="9">Z7+AE7</f>
        <v>20.09</v>
      </c>
      <c r="AJ7" s="21">
        <f t="shared" ref="AJ7:AJ70" si="10">IF(AI7&gt;1000,1000,AI7)</f>
        <v>20.09</v>
      </c>
      <c r="AK7" s="71"/>
      <c r="AL7" s="71"/>
      <c r="AM7" s="72">
        <f t="shared" ref="AM7:AM70" si="11">MAX(AJ7-AL7,0)</f>
        <v>20.09</v>
      </c>
      <c r="AO7" s="73"/>
      <c r="AP7" s="73"/>
    </row>
    <row r="8" spans="1:42" s="3" customFormat="1" ht="42" customHeight="1">
      <c r="A8" s="21">
        <v>2</v>
      </c>
      <c r="B8" s="22" t="s">
        <v>26</v>
      </c>
      <c r="C8" s="40" t="s">
        <v>30</v>
      </c>
      <c r="D8" s="21" t="s">
        <v>31</v>
      </c>
      <c r="E8" s="41" t="s">
        <v>32</v>
      </c>
      <c r="F8" s="63">
        <v>17724.48</v>
      </c>
      <c r="G8" s="40" t="s">
        <v>821</v>
      </c>
      <c r="H8" s="21">
        <v>1</v>
      </c>
      <c r="I8" s="64">
        <f t="shared" si="0"/>
        <v>99.42</v>
      </c>
      <c r="J8" s="64">
        <f t="shared" si="1"/>
        <v>99.42</v>
      </c>
      <c r="K8" s="63">
        <v>911445.67</v>
      </c>
      <c r="L8" s="65">
        <f t="shared" si="2"/>
        <v>1.94465568090306E-2</v>
      </c>
      <c r="M8" s="64">
        <f t="shared" si="3"/>
        <v>99.01</v>
      </c>
      <c r="N8" s="21">
        <f t="shared" si="4"/>
        <v>99.01</v>
      </c>
      <c r="O8" s="40" t="s">
        <v>733</v>
      </c>
      <c r="P8" s="66">
        <v>265000</v>
      </c>
      <c r="Q8" s="66" t="s">
        <v>734</v>
      </c>
      <c r="R8" s="21">
        <v>8</v>
      </c>
      <c r="S8" s="64">
        <f t="shared" si="5"/>
        <v>1.0722</v>
      </c>
      <c r="T8" s="21" t="str">
        <f t="shared" si="6"/>
        <v>是</v>
      </c>
      <c r="U8" s="21" t="s">
        <v>732</v>
      </c>
      <c r="V8" s="67">
        <v>265000</v>
      </c>
      <c r="W8" s="21">
        <v>1</v>
      </c>
      <c r="X8" s="21">
        <v>0.51347949999999998</v>
      </c>
      <c r="Y8" s="21">
        <f t="shared" si="7"/>
        <v>962.68</v>
      </c>
      <c r="Z8" s="21">
        <f t="shared" si="8"/>
        <v>962.68</v>
      </c>
      <c r="AA8" s="68" t="s">
        <v>167</v>
      </c>
      <c r="AB8" s="69">
        <v>0.05</v>
      </c>
      <c r="AC8" s="71">
        <f>ROUND(AB8*F8,2)</f>
        <v>886.22</v>
      </c>
      <c r="AD8" s="74">
        <f>X8</f>
        <v>0.51347949999999998</v>
      </c>
      <c r="AE8" s="71">
        <f>ROUND(AC8*AD8,2)</f>
        <v>455.06</v>
      </c>
      <c r="AF8" s="21"/>
      <c r="AG8" s="21"/>
      <c r="AH8" s="21"/>
      <c r="AI8" s="21">
        <f t="shared" si="9"/>
        <v>1417.74</v>
      </c>
      <c r="AJ8" s="21">
        <f t="shared" si="10"/>
        <v>1000</v>
      </c>
      <c r="AK8" s="71"/>
      <c r="AL8" s="71"/>
      <c r="AM8" s="72">
        <f t="shared" si="11"/>
        <v>1000</v>
      </c>
      <c r="AN8" s="75"/>
      <c r="AO8" s="73"/>
      <c r="AP8" s="73"/>
    </row>
    <row r="9" spans="1:42" s="3" customFormat="1" ht="47.1" customHeight="1">
      <c r="A9" s="37">
        <v>3</v>
      </c>
      <c r="B9" s="22" t="s">
        <v>26</v>
      </c>
      <c r="C9" s="40" t="s">
        <v>34</v>
      </c>
      <c r="D9" s="21" t="s">
        <v>35</v>
      </c>
      <c r="E9" s="41" t="s">
        <v>36</v>
      </c>
      <c r="F9" s="63">
        <v>750.51</v>
      </c>
      <c r="G9" s="40" t="s">
        <v>822</v>
      </c>
      <c r="H9" s="21">
        <v>1</v>
      </c>
      <c r="I9" s="64">
        <f t="shared" si="0"/>
        <v>99.01</v>
      </c>
      <c r="J9" s="64">
        <f t="shared" si="1"/>
        <v>99.01</v>
      </c>
      <c r="K9" s="63">
        <v>23.32</v>
      </c>
      <c r="L9" s="65">
        <f t="shared" si="2"/>
        <v>1</v>
      </c>
      <c r="M9" s="64">
        <f t="shared" si="3"/>
        <v>99.44</v>
      </c>
      <c r="N9" s="21">
        <f t="shared" si="4"/>
        <v>99.44</v>
      </c>
      <c r="O9" s="40" t="s">
        <v>730</v>
      </c>
      <c r="P9" s="66" t="s">
        <v>731</v>
      </c>
      <c r="Q9" s="66" t="s">
        <v>731</v>
      </c>
      <c r="R9" s="21"/>
      <c r="S9" s="64">
        <f t="shared" si="5"/>
        <v>0.99229999999999996</v>
      </c>
      <c r="T9" s="21" t="str">
        <f t="shared" si="6"/>
        <v>是</v>
      </c>
      <c r="U9" s="21" t="s">
        <v>732</v>
      </c>
      <c r="V9" s="67">
        <v>2000</v>
      </c>
      <c r="W9" s="21">
        <v>1</v>
      </c>
      <c r="X9" s="21">
        <v>0.51347949999999998</v>
      </c>
      <c r="Y9" s="21">
        <f t="shared" si="7"/>
        <v>38.299999999999997</v>
      </c>
      <c r="Z9" s="21">
        <f t="shared" si="8"/>
        <v>38.299999999999997</v>
      </c>
      <c r="AA9" s="68"/>
      <c r="AB9" s="69"/>
      <c r="AC9" s="71">
        <f t="shared" ref="AC9:AC72" si="12">ROUND(AB9*F9,2)</f>
        <v>0</v>
      </c>
      <c r="AD9" s="70"/>
      <c r="AE9" s="71">
        <f t="shared" ref="AE9:AE72" si="13">ROUND(AC9*AD9,2)</f>
        <v>0</v>
      </c>
      <c r="AF9" s="21"/>
      <c r="AG9" s="21"/>
      <c r="AH9" s="21"/>
      <c r="AI9" s="21">
        <f t="shared" si="9"/>
        <v>38.299999999999997</v>
      </c>
      <c r="AJ9" s="21">
        <f t="shared" si="10"/>
        <v>38.299999999999997</v>
      </c>
      <c r="AK9" s="71"/>
      <c r="AL9" s="71"/>
      <c r="AM9" s="72">
        <f t="shared" si="11"/>
        <v>38.299999999999997</v>
      </c>
      <c r="AO9" s="73"/>
      <c r="AP9" s="73"/>
    </row>
    <row r="10" spans="1:42" s="3" customFormat="1" ht="24">
      <c r="A10" s="37">
        <v>4</v>
      </c>
      <c r="B10" s="22" t="s">
        <v>26</v>
      </c>
      <c r="C10" s="40" t="s">
        <v>37</v>
      </c>
      <c r="D10" s="21" t="s">
        <v>38</v>
      </c>
      <c r="E10" s="41" t="s">
        <v>39</v>
      </c>
      <c r="F10" s="63">
        <v>748.87</v>
      </c>
      <c r="G10" s="40" t="s">
        <v>821</v>
      </c>
      <c r="H10" s="21">
        <v>1</v>
      </c>
      <c r="I10" s="64">
        <f t="shared" si="0"/>
        <v>99.01</v>
      </c>
      <c r="J10" s="64">
        <f t="shared" si="1"/>
        <v>99.01</v>
      </c>
      <c r="K10" s="63">
        <v>6436.02</v>
      </c>
      <c r="L10" s="65">
        <f t="shared" si="2"/>
        <v>0.116356070987971</v>
      </c>
      <c r="M10" s="64">
        <f t="shared" si="3"/>
        <v>99.05</v>
      </c>
      <c r="N10" s="21">
        <f t="shared" si="4"/>
        <v>99.05</v>
      </c>
      <c r="O10" s="40" t="s">
        <v>730</v>
      </c>
      <c r="P10" s="66" t="s">
        <v>731</v>
      </c>
      <c r="Q10" s="66" t="s">
        <v>731</v>
      </c>
      <c r="R10" s="21"/>
      <c r="S10" s="64">
        <f t="shared" si="5"/>
        <v>0.99029999999999996</v>
      </c>
      <c r="T10" s="21" t="str">
        <f t="shared" si="6"/>
        <v>是</v>
      </c>
      <c r="U10" s="21" t="s">
        <v>732</v>
      </c>
      <c r="V10" s="67">
        <v>3200</v>
      </c>
      <c r="W10" s="21">
        <v>1</v>
      </c>
      <c r="X10" s="21">
        <v>0.51347949999999998</v>
      </c>
      <c r="Y10" s="21">
        <f t="shared" si="7"/>
        <v>38.15</v>
      </c>
      <c r="Z10" s="21">
        <f t="shared" si="8"/>
        <v>38.15</v>
      </c>
      <c r="AA10" s="68"/>
      <c r="AB10" s="69"/>
      <c r="AC10" s="71">
        <f t="shared" si="12"/>
        <v>0</v>
      </c>
      <c r="AD10" s="70"/>
      <c r="AE10" s="71">
        <f t="shared" si="13"/>
        <v>0</v>
      </c>
      <c r="AF10" s="21"/>
      <c r="AG10" s="21"/>
      <c r="AH10" s="21"/>
      <c r="AI10" s="21">
        <f t="shared" si="9"/>
        <v>38.15</v>
      </c>
      <c r="AJ10" s="21">
        <f t="shared" si="10"/>
        <v>38.15</v>
      </c>
      <c r="AK10" s="71"/>
      <c r="AL10" s="71"/>
      <c r="AM10" s="72">
        <f t="shared" si="11"/>
        <v>38.15</v>
      </c>
      <c r="AO10" s="73"/>
      <c r="AP10" s="73"/>
    </row>
    <row r="11" spans="1:42" s="3" customFormat="1" ht="42" customHeight="1">
      <c r="A11" s="21">
        <v>5</v>
      </c>
      <c r="B11" s="22" t="s">
        <v>26</v>
      </c>
      <c r="C11" s="40" t="s">
        <v>40</v>
      </c>
      <c r="D11" s="21" t="s">
        <v>41</v>
      </c>
      <c r="E11" s="41" t="s">
        <v>42</v>
      </c>
      <c r="F11" s="63">
        <v>473.09</v>
      </c>
      <c r="G11" s="40" t="s">
        <v>821</v>
      </c>
      <c r="H11" s="21">
        <v>1</v>
      </c>
      <c r="I11" s="64">
        <f t="shared" si="0"/>
        <v>99.01</v>
      </c>
      <c r="J11" s="64">
        <f t="shared" si="1"/>
        <v>99.01</v>
      </c>
      <c r="K11" s="63">
        <v>2617.87</v>
      </c>
      <c r="L11" s="65">
        <f t="shared" si="2"/>
        <v>0.180715619950571</v>
      </c>
      <c r="M11" s="64">
        <f t="shared" si="3"/>
        <v>99.08</v>
      </c>
      <c r="N11" s="21">
        <f t="shared" si="4"/>
        <v>99.08</v>
      </c>
      <c r="O11" s="40" t="s">
        <v>730</v>
      </c>
      <c r="P11" s="66" t="s">
        <v>731</v>
      </c>
      <c r="Q11" s="66" t="s">
        <v>731</v>
      </c>
      <c r="R11" s="21"/>
      <c r="S11" s="64">
        <f t="shared" si="5"/>
        <v>0.99050000000000005</v>
      </c>
      <c r="T11" s="21" t="str">
        <f t="shared" si="6"/>
        <v>否</v>
      </c>
      <c r="U11" s="21" t="s">
        <v>735</v>
      </c>
      <c r="V11" s="67" t="s">
        <v>820</v>
      </c>
      <c r="W11" s="21">
        <v>1</v>
      </c>
      <c r="X11" s="21">
        <v>0.51347949999999998</v>
      </c>
      <c r="Y11" s="21">
        <f t="shared" si="7"/>
        <v>24.11</v>
      </c>
      <c r="Z11" s="21">
        <f t="shared" si="8"/>
        <v>24.11</v>
      </c>
      <c r="AA11" s="68"/>
      <c r="AB11" s="69"/>
      <c r="AC11" s="71">
        <f t="shared" si="12"/>
        <v>0</v>
      </c>
      <c r="AD11" s="70"/>
      <c r="AE11" s="71">
        <f t="shared" si="13"/>
        <v>0</v>
      </c>
      <c r="AF11" s="21"/>
      <c r="AG11" s="21"/>
      <c r="AH11" s="21"/>
      <c r="AI11" s="21">
        <f t="shared" si="9"/>
        <v>24.11</v>
      </c>
      <c r="AJ11" s="21">
        <f t="shared" si="10"/>
        <v>24.11</v>
      </c>
      <c r="AK11" s="71"/>
      <c r="AL11" s="71"/>
      <c r="AM11" s="72">
        <f t="shared" si="11"/>
        <v>24.11</v>
      </c>
      <c r="AO11" s="73"/>
      <c r="AP11" s="73"/>
    </row>
    <row r="12" spans="1:42" s="3" customFormat="1" ht="24">
      <c r="A12" s="37">
        <v>6</v>
      </c>
      <c r="B12" s="22" t="s">
        <v>26</v>
      </c>
      <c r="C12" s="40" t="s">
        <v>43</v>
      </c>
      <c r="D12" s="21" t="s">
        <v>44</v>
      </c>
      <c r="E12" s="41" t="s">
        <v>45</v>
      </c>
      <c r="F12" s="63">
        <v>328.42</v>
      </c>
      <c r="G12" s="40" t="s">
        <v>730</v>
      </c>
      <c r="H12" s="21">
        <v>1</v>
      </c>
      <c r="I12" s="64">
        <f t="shared" si="0"/>
        <v>99</v>
      </c>
      <c r="J12" s="64">
        <f t="shared" si="1"/>
        <v>99</v>
      </c>
      <c r="K12" s="63">
        <v>2086.94</v>
      </c>
      <c r="L12" s="65">
        <f t="shared" si="2"/>
        <v>0.15736916250586999</v>
      </c>
      <c r="M12" s="64">
        <f t="shared" si="3"/>
        <v>99.07</v>
      </c>
      <c r="N12" s="21">
        <f t="shared" si="4"/>
        <v>99.07</v>
      </c>
      <c r="O12" s="40" t="s">
        <v>730</v>
      </c>
      <c r="P12" s="66" t="s">
        <v>731</v>
      </c>
      <c r="Q12" s="66" t="s">
        <v>731</v>
      </c>
      <c r="R12" s="21"/>
      <c r="S12" s="64">
        <f t="shared" si="5"/>
        <v>0.99039999999999995</v>
      </c>
      <c r="T12" s="21" t="str">
        <f t="shared" si="6"/>
        <v>否</v>
      </c>
      <c r="U12" s="21" t="s">
        <v>732</v>
      </c>
      <c r="V12" s="67">
        <v>710</v>
      </c>
      <c r="W12" s="21">
        <v>1</v>
      </c>
      <c r="X12" s="21">
        <v>0.51347949999999998</v>
      </c>
      <c r="Y12" s="21">
        <f t="shared" si="7"/>
        <v>16.73</v>
      </c>
      <c r="Z12" s="21">
        <f t="shared" si="8"/>
        <v>16.73</v>
      </c>
      <c r="AA12" s="68"/>
      <c r="AB12" s="69"/>
      <c r="AC12" s="71">
        <f t="shared" si="12"/>
        <v>0</v>
      </c>
      <c r="AD12" s="70"/>
      <c r="AE12" s="71">
        <f t="shared" si="13"/>
        <v>0</v>
      </c>
      <c r="AF12" s="21"/>
      <c r="AG12" s="21"/>
      <c r="AH12" s="21"/>
      <c r="AI12" s="21">
        <f t="shared" si="9"/>
        <v>16.73</v>
      </c>
      <c r="AJ12" s="21">
        <f t="shared" si="10"/>
        <v>16.73</v>
      </c>
      <c r="AK12" s="71"/>
      <c r="AL12" s="71"/>
      <c r="AM12" s="72">
        <f t="shared" si="11"/>
        <v>16.73</v>
      </c>
      <c r="AO12" s="73"/>
      <c r="AP12" s="73"/>
    </row>
    <row r="13" spans="1:42" s="3" customFormat="1" ht="31.15" customHeight="1">
      <c r="A13" s="37">
        <v>7</v>
      </c>
      <c r="B13" s="22" t="s">
        <v>26</v>
      </c>
      <c r="C13" s="40" t="s">
        <v>46</v>
      </c>
      <c r="D13" s="21" t="s">
        <v>47</v>
      </c>
      <c r="E13" s="41" t="s">
        <v>48</v>
      </c>
      <c r="F13" s="63">
        <v>476.3</v>
      </c>
      <c r="G13" s="40" t="s">
        <v>821</v>
      </c>
      <c r="H13" s="21">
        <v>1</v>
      </c>
      <c r="I13" s="64">
        <f t="shared" si="0"/>
        <v>99.01</v>
      </c>
      <c r="J13" s="64">
        <f t="shared" si="1"/>
        <v>99.01</v>
      </c>
      <c r="K13" s="63">
        <v>48592.83</v>
      </c>
      <c r="L13" s="65">
        <f t="shared" si="2"/>
        <v>9.80185759915609E-3</v>
      </c>
      <c r="M13" s="64">
        <f t="shared" si="3"/>
        <v>99</v>
      </c>
      <c r="N13" s="21">
        <f t="shared" si="4"/>
        <v>99</v>
      </c>
      <c r="O13" s="40" t="s">
        <v>730</v>
      </c>
      <c r="P13" s="66" t="s">
        <v>731</v>
      </c>
      <c r="Q13" s="66" t="s">
        <v>731</v>
      </c>
      <c r="R13" s="21"/>
      <c r="S13" s="64">
        <f t="shared" si="5"/>
        <v>0.99009999999999998</v>
      </c>
      <c r="T13" s="21" t="str">
        <f t="shared" si="6"/>
        <v>否</v>
      </c>
      <c r="U13" s="21" t="s">
        <v>732</v>
      </c>
      <c r="V13" s="67">
        <v>7800</v>
      </c>
      <c r="W13" s="21">
        <v>1</v>
      </c>
      <c r="X13" s="21">
        <v>0.51347949999999998</v>
      </c>
      <c r="Y13" s="21">
        <f t="shared" si="7"/>
        <v>24.26</v>
      </c>
      <c r="Z13" s="21">
        <f t="shared" si="8"/>
        <v>24.26</v>
      </c>
      <c r="AA13" s="68" t="s">
        <v>49</v>
      </c>
      <c r="AB13" s="69">
        <v>0.03</v>
      </c>
      <c r="AC13" s="71">
        <f t="shared" si="12"/>
        <v>14.29</v>
      </c>
      <c r="AD13" s="74">
        <f>X13</f>
        <v>0.51347949999999998</v>
      </c>
      <c r="AE13" s="71">
        <f t="shared" si="13"/>
        <v>7.34</v>
      </c>
      <c r="AF13" s="21"/>
      <c r="AG13" s="21"/>
      <c r="AH13" s="21"/>
      <c r="AI13" s="21">
        <f t="shared" si="9"/>
        <v>31.6</v>
      </c>
      <c r="AJ13" s="21">
        <f t="shared" si="10"/>
        <v>31.6</v>
      </c>
      <c r="AK13" s="71"/>
      <c r="AL13" s="71"/>
      <c r="AM13" s="72">
        <f t="shared" si="11"/>
        <v>31.6</v>
      </c>
      <c r="AN13" s="75"/>
      <c r="AO13" s="73"/>
      <c r="AP13" s="73"/>
    </row>
    <row r="14" spans="1:42" s="3" customFormat="1" ht="36">
      <c r="A14" s="21">
        <v>8</v>
      </c>
      <c r="B14" s="22" t="s">
        <v>26</v>
      </c>
      <c r="C14" s="40" t="s">
        <v>50</v>
      </c>
      <c r="D14" s="21" t="s">
        <v>51</v>
      </c>
      <c r="E14" s="41" t="s">
        <v>52</v>
      </c>
      <c r="F14" s="63">
        <v>358.15</v>
      </c>
      <c r="G14" s="40" t="s">
        <v>822</v>
      </c>
      <c r="H14" s="21">
        <v>1</v>
      </c>
      <c r="I14" s="64">
        <f t="shared" si="0"/>
        <v>99</v>
      </c>
      <c r="J14" s="64">
        <f t="shared" si="1"/>
        <v>99</v>
      </c>
      <c r="K14" s="63">
        <v>10438.27</v>
      </c>
      <c r="L14" s="65">
        <f t="shared" si="2"/>
        <v>3.4311241230587097E-2</v>
      </c>
      <c r="M14" s="64">
        <f t="shared" si="3"/>
        <v>99.01</v>
      </c>
      <c r="N14" s="21">
        <f t="shared" si="4"/>
        <v>99.01</v>
      </c>
      <c r="O14" s="40" t="s">
        <v>730</v>
      </c>
      <c r="P14" s="66" t="s">
        <v>731</v>
      </c>
      <c r="Q14" s="66" t="s">
        <v>731</v>
      </c>
      <c r="R14" s="21"/>
      <c r="S14" s="64">
        <f t="shared" si="5"/>
        <v>0.99009999999999998</v>
      </c>
      <c r="T14" s="21" t="str">
        <f t="shared" si="6"/>
        <v>否</v>
      </c>
      <c r="U14" s="21" t="s">
        <v>732</v>
      </c>
      <c r="V14" s="67">
        <v>26000</v>
      </c>
      <c r="W14" s="21">
        <v>1</v>
      </c>
      <c r="X14" s="21">
        <v>0.51347949999999998</v>
      </c>
      <c r="Y14" s="21">
        <f t="shared" si="7"/>
        <v>18.239999999999998</v>
      </c>
      <c r="Z14" s="21">
        <f t="shared" si="8"/>
        <v>18.239999999999998</v>
      </c>
      <c r="AA14" s="68"/>
      <c r="AB14" s="69"/>
      <c r="AC14" s="71">
        <f t="shared" si="12"/>
        <v>0</v>
      </c>
      <c r="AD14" s="70"/>
      <c r="AE14" s="71">
        <f t="shared" si="13"/>
        <v>0</v>
      </c>
      <c r="AF14" s="21"/>
      <c r="AG14" s="21"/>
      <c r="AH14" s="21"/>
      <c r="AI14" s="21">
        <f t="shared" si="9"/>
        <v>18.239999999999998</v>
      </c>
      <c r="AJ14" s="21">
        <f t="shared" si="10"/>
        <v>18.239999999999998</v>
      </c>
      <c r="AK14" s="71"/>
      <c r="AL14" s="71"/>
      <c r="AM14" s="72">
        <f t="shared" si="11"/>
        <v>18.239999999999998</v>
      </c>
      <c r="AO14" s="73"/>
      <c r="AP14" s="73"/>
    </row>
    <row r="15" spans="1:42" s="3" customFormat="1" ht="36">
      <c r="A15" s="37">
        <v>9</v>
      </c>
      <c r="B15" s="22" t="s">
        <v>26</v>
      </c>
      <c r="C15" s="40" t="s">
        <v>53</v>
      </c>
      <c r="D15" s="21" t="s">
        <v>54</v>
      </c>
      <c r="E15" s="41" t="s">
        <v>55</v>
      </c>
      <c r="F15" s="63">
        <v>389.47</v>
      </c>
      <c r="G15" s="40" t="s">
        <v>821</v>
      </c>
      <c r="H15" s="21">
        <v>1</v>
      </c>
      <c r="I15" s="64">
        <f t="shared" si="0"/>
        <v>99</v>
      </c>
      <c r="J15" s="64">
        <f t="shared" si="1"/>
        <v>99</v>
      </c>
      <c r="K15" s="63">
        <v>26358.54</v>
      </c>
      <c r="L15" s="65">
        <f t="shared" si="2"/>
        <v>1.4775856325881499E-2</v>
      </c>
      <c r="M15" s="64">
        <f t="shared" si="3"/>
        <v>99.01</v>
      </c>
      <c r="N15" s="21">
        <f t="shared" si="4"/>
        <v>99.01</v>
      </c>
      <c r="O15" s="40" t="s">
        <v>730</v>
      </c>
      <c r="P15" s="66" t="s">
        <v>731</v>
      </c>
      <c r="Q15" s="66" t="s">
        <v>731</v>
      </c>
      <c r="R15" s="21"/>
      <c r="S15" s="64">
        <f t="shared" si="5"/>
        <v>0.99009999999999998</v>
      </c>
      <c r="T15" s="21" t="str">
        <f t="shared" si="6"/>
        <v>否</v>
      </c>
      <c r="U15" s="21" t="s">
        <v>732</v>
      </c>
      <c r="V15" s="67">
        <v>41500</v>
      </c>
      <c r="W15" s="21">
        <v>1</v>
      </c>
      <c r="X15" s="21">
        <v>0.51347949999999998</v>
      </c>
      <c r="Y15" s="21">
        <f t="shared" si="7"/>
        <v>19.84</v>
      </c>
      <c r="Z15" s="21">
        <f t="shared" si="8"/>
        <v>19.84</v>
      </c>
      <c r="AA15" s="68"/>
      <c r="AB15" s="69"/>
      <c r="AC15" s="71">
        <f t="shared" si="12"/>
        <v>0</v>
      </c>
      <c r="AD15" s="70"/>
      <c r="AE15" s="71">
        <f t="shared" si="13"/>
        <v>0</v>
      </c>
      <c r="AF15" s="21"/>
      <c r="AG15" s="21"/>
      <c r="AH15" s="21"/>
      <c r="AI15" s="21">
        <f t="shared" si="9"/>
        <v>19.84</v>
      </c>
      <c r="AJ15" s="63">
        <f t="shared" si="10"/>
        <v>19.84</v>
      </c>
      <c r="AK15" s="71"/>
      <c r="AL15" s="71"/>
      <c r="AM15" s="72">
        <f t="shared" si="11"/>
        <v>19.84</v>
      </c>
      <c r="AO15" s="73"/>
      <c r="AP15" s="73"/>
    </row>
    <row r="16" spans="1:42" s="3" customFormat="1" ht="36">
      <c r="A16" s="37">
        <v>10</v>
      </c>
      <c r="B16" s="22" t="s">
        <v>26</v>
      </c>
      <c r="C16" s="40" t="s">
        <v>56</v>
      </c>
      <c r="D16" s="21" t="s">
        <v>57</v>
      </c>
      <c r="E16" s="41" t="s">
        <v>58</v>
      </c>
      <c r="F16" s="63">
        <v>887.57</v>
      </c>
      <c r="G16" s="40" t="s">
        <v>730</v>
      </c>
      <c r="H16" s="21">
        <v>1</v>
      </c>
      <c r="I16" s="64">
        <f t="shared" si="0"/>
        <v>99.02</v>
      </c>
      <c r="J16" s="64">
        <f t="shared" si="1"/>
        <v>99.02</v>
      </c>
      <c r="K16" s="63">
        <v>2392.33</v>
      </c>
      <c r="L16" s="65">
        <f t="shared" si="2"/>
        <v>0.37100650829943999</v>
      </c>
      <c r="M16" s="64">
        <f t="shared" si="3"/>
        <v>99.16</v>
      </c>
      <c r="N16" s="21">
        <f t="shared" si="4"/>
        <v>99.16</v>
      </c>
      <c r="O16" s="40" t="s">
        <v>730</v>
      </c>
      <c r="P16" s="66" t="s">
        <v>731</v>
      </c>
      <c r="Q16" s="66" t="s">
        <v>731</v>
      </c>
      <c r="R16" s="21"/>
      <c r="S16" s="64">
        <f t="shared" si="5"/>
        <v>0.9909</v>
      </c>
      <c r="T16" s="21" t="str">
        <f t="shared" si="6"/>
        <v>是</v>
      </c>
      <c r="U16" s="21" t="s">
        <v>732</v>
      </c>
      <c r="V16" s="67">
        <v>2500</v>
      </c>
      <c r="W16" s="21">
        <v>1</v>
      </c>
      <c r="X16" s="21">
        <v>0.51347949999999998</v>
      </c>
      <c r="Y16" s="21">
        <f t="shared" si="7"/>
        <v>45.24</v>
      </c>
      <c r="Z16" s="21">
        <f t="shared" si="8"/>
        <v>45.24</v>
      </c>
      <c r="AA16" s="68"/>
      <c r="AB16" s="69"/>
      <c r="AC16" s="71">
        <f t="shared" si="12"/>
        <v>0</v>
      </c>
      <c r="AD16" s="70"/>
      <c r="AE16" s="71">
        <f t="shared" si="13"/>
        <v>0</v>
      </c>
      <c r="AF16" s="21"/>
      <c r="AG16" s="21"/>
      <c r="AH16" s="21"/>
      <c r="AI16" s="21">
        <f t="shared" si="9"/>
        <v>45.24</v>
      </c>
      <c r="AJ16" s="21">
        <f t="shared" si="10"/>
        <v>45.24</v>
      </c>
      <c r="AK16" s="71"/>
      <c r="AL16" s="71"/>
      <c r="AM16" s="72">
        <f t="shared" si="11"/>
        <v>45.24</v>
      </c>
      <c r="AO16" s="73"/>
      <c r="AP16" s="73"/>
    </row>
    <row r="17" spans="1:42" s="3" customFormat="1" ht="24">
      <c r="A17" s="21">
        <v>11</v>
      </c>
      <c r="B17" s="22" t="s">
        <v>26</v>
      </c>
      <c r="C17" s="40" t="s">
        <v>59</v>
      </c>
      <c r="D17" s="21" t="s">
        <v>60</v>
      </c>
      <c r="E17" s="41" t="s">
        <v>61</v>
      </c>
      <c r="F17" s="63">
        <v>11866.89</v>
      </c>
      <c r="G17" s="40" t="s">
        <v>822</v>
      </c>
      <c r="H17" s="21">
        <v>1</v>
      </c>
      <c r="I17" s="64">
        <f t="shared" si="0"/>
        <v>99.28</v>
      </c>
      <c r="J17" s="64">
        <f t="shared" si="1"/>
        <v>99.28</v>
      </c>
      <c r="K17" s="63">
        <v>7557.99</v>
      </c>
      <c r="L17" s="65">
        <f t="shared" si="2"/>
        <v>1.5701118948291799</v>
      </c>
      <c r="M17" s="64">
        <f t="shared" si="3"/>
        <v>99.69</v>
      </c>
      <c r="N17" s="21">
        <f t="shared" si="4"/>
        <v>99.69</v>
      </c>
      <c r="O17" s="40" t="s">
        <v>730</v>
      </c>
      <c r="P17" s="66" t="s">
        <v>731</v>
      </c>
      <c r="Q17" s="66" t="s">
        <v>731</v>
      </c>
      <c r="R17" s="21"/>
      <c r="S17" s="64">
        <f t="shared" si="5"/>
        <v>0.99490000000000001</v>
      </c>
      <c r="T17" s="21" t="str">
        <f t="shared" si="6"/>
        <v>是</v>
      </c>
      <c r="U17" s="21" t="s">
        <v>735</v>
      </c>
      <c r="V17" s="67" t="s">
        <v>820</v>
      </c>
      <c r="W17" s="21">
        <v>1</v>
      </c>
      <c r="X17" s="21">
        <v>0.51347949999999998</v>
      </c>
      <c r="Y17" s="21">
        <f t="shared" si="7"/>
        <v>606.85</v>
      </c>
      <c r="Z17" s="21">
        <f t="shared" si="8"/>
        <v>606.85</v>
      </c>
      <c r="AA17" s="68"/>
      <c r="AB17" s="69"/>
      <c r="AC17" s="71">
        <f t="shared" si="12"/>
        <v>0</v>
      </c>
      <c r="AD17" s="70"/>
      <c r="AE17" s="71">
        <f t="shared" si="13"/>
        <v>0</v>
      </c>
      <c r="AF17" s="21"/>
      <c r="AG17" s="21"/>
      <c r="AH17" s="21"/>
      <c r="AI17" s="21">
        <f t="shared" si="9"/>
        <v>606.85</v>
      </c>
      <c r="AJ17" s="21">
        <f t="shared" si="10"/>
        <v>606.85</v>
      </c>
      <c r="AK17" s="71"/>
      <c r="AL17" s="71"/>
      <c r="AM17" s="72">
        <f t="shared" si="11"/>
        <v>606.85</v>
      </c>
      <c r="AO17" s="73"/>
      <c r="AP17" s="73"/>
    </row>
    <row r="18" spans="1:42" s="3" customFormat="1" ht="33" customHeight="1">
      <c r="A18" s="37">
        <v>12</v>
      </c>
      <c r="B18" s="22" t="s">
        <v>26</v>
      </c>
      <c r="C18" s="40" t="s">
        <v>62</v>
      </c>
      <c r="D18" s="21" t="s">
        <v>63</v>
      </c>
      <c r="E18" s="41" t="s">
        <v>64</v>
      </c>
      <c r="F18" s="63">
        <v>399.52</v>
      </c>
      <c r="G18" s="40" t="s">
        <v>822</v>
      </c>
      <c r="H18" s="21">
        <v>1</v>
      </c>
      <c r="I18" s="64">
        <f t="shared" si="0"/>
        <v>99</v>
      </c>
      <c r="J18" s="64">
        <f t="shared" si="1"/>
        <v>99</v>
      </c>
      <c r="K18" s="63">
        <v>1579.76</v>
      </c>
      <c r="L18" s="65">
        <f t="shared" si="2"/>
        <v>0.25289917455816102</v>
      </c>
      <c r="M18" s="64">
        <f t="shared" si="3"/>
        <v>99.11</v>
      </c>
      <c r="N18" s="21">
        <f t="shared" si="4"/>
        <v>99.11</v>
      </c>
      <c r="O18" s="40" t="s">
        <v>730</v>
      </c>
      <c r="P18" s="66" t="s">
        <v>731</v>
      </c>
      <c r="Q18" s="66" t="s">
        <v>731</v>
      </c>
      <c r="R18" s="21"/>
      <c r="S18" s="64">
        <f t="shared" si="5"/>
        <v>0.99060000000000004</v>
      </c>
      <c r="T18" s="21" t="str">
        <f t="shared" si="6"/>
        <v>否</v>
      </c>
      <c r="U18" s="21" t="s">
        <v>732</v>
      </c>
      <c r="V18" s="67">
        <v>620</v>
      </c>
      <c r="W18" s="21">
        <v>1</v>
      </c>
      <c r="X18" s="21">
        <v>0.51347949999999998</v>
      </c>
      <c r="Y18" s="21">
        <f t="shared" si="7"/>
        <v>20.36</v>
      </c>
      <c r="Z18" s="21">
        <f t="shared" si="8"/>
        <v>20.36</v>
      </c>
      <c r="AA18" s="68"/>
      <c r="AB18" s="69"/>
      <c r="AC18" s="71">
        <f t="shared" si="12"/>
        <v>0</v>
      </c>
      <c r="AD18" s="70"/>
      <c r="AE18" s="71">
        <f t="shared" si="13"/>
        <v>0</v>
      </c>
      <c r="AF18" s="21"/>
      <c r="AG18" s="21"/>
      <c r="AH18" s="21"/>
      <c r="AI18" s="21">
        <f t="shared" si="9"/>
        <v>20.36</v>
      </c>
      <c r="AJ18" s="21">
        <f t="shared" si="10"/>
        <v>20.36</v>
      </c>
      <c r="AK18" s="71"/>
      <c r="AL18" s="71"/>
      <c r="AM18" s="72">
        <f t="shared" si="11"/>
        <v>20.36</v>
      </c>
      <c r="AO18" s="73"/>
      <c r="AP18" s="73"/>
    </row>
    <row r="19" spans="1:42" s="3" customFormat="1" ht="43.15" customHeight="1">
      <c r="A19" s="37">
        <v>13</v>
      </c>
      <c r="B19" s="22" t="s">
        <v>26</v>
      </c>
      <c r="C19" s="40" t="s">
        <v>65</v>
      </c>
      <c r="D19" s="21" t="s">
        <v>66</v>
      </c>
      <c r="E19" s="41" t="s">
        <v>67</v>
      </c>
      <c r="F19" s="63">
        <v>1464.32</v>
      </c>
      <c r="G19" s="40" t="s">
        <v>821</v>
      </c>
      <c r="H19" s="21">
        <v>1</v>
      </c>
      <c r="I19" s="64">
        <f t="shared" si="0"/>
        <v>99.03</v>
      </c>
      <c r="J19" s="64">
        <f t="shared" si="1"/>
        <v>99.03</v>
      </c>
      <c r="K19" s="63">
        <v>43980.74</v>
      </c>
      <c r="L19" s="65">
        <f t="shared" si="2"/>
        <v>3.3294573943048703E-2</v>
      </c>
      <c r="M19" s="64">
        <f t="shared" si="3"/>
        <v>99.01</v>
      </c>
      <c r="N19" s="21">
        <f t="shared" si="4"/>
        <v>99.01</v>
      </c>
      <c r="O19" s="40" t="s">
        <v>730</v>
      </c>
      <c r="P19" s="66" t="s">
        <v>731</v>
      </c>
      <c r="Q19" s="66" t="s">
        <v>731</v>
      </c>
      <c r="R19" s="21"/>
      <c r="S19" s="64">
        <f t="shared" si="5"/>
        <v>0.99019999999999997</v>
      </c>
      <c r="T19" s="21" t="str">
        <f t="shared" si="6"/>
        <v>是</v>
      </c>
      <c r="U19" s="21" t="s">
        <v>732</v>
      </c>
      <c r="V19" s="67">
        <v>4800</v>
      </c>
      <c r="W19" s="21">
        <v>1</v>
      </c>
      <c r="X19" s="21">
        <v>0.51347949999999998</v>
      </c>
      <c r="Y19" s="21">
        <f t="shared" si="7"/>
        <v>74.599999999999994</v>
      </c>
      <c r="Z19" s="21">
        <f t="shared" si="8"/>
        <v>74.599999999999994</v>
      </c>
      <c r="AA19" s="68" t="s">
        <v>68</v>
      </c>
      <c r="AB19" s="69">
        <v>0.02</v>
      </c>
      <c r="AC19" s="71">
        <f t="shared" si="12"/>
        <v>29.29</v>
      </c>
      <c r="AD19" s="74">
        <f>X19</f>
        <v>0.51347949999999998</v>
      </c>
      <c r="AE19" s="71">
        <f t="shared" si="13"/>
        <v>15.04</v>
      </c>
      <c r="AF19" s="21"/>
      <c r="AG19" s="21"/>
      <c r="AH19" s="21"/>
      <c r="AI19" s="21">
        <f t="shared" si="9"/>
        <v>89.64</v>
      </c>
      <c r="AJ19" s="21">
        <f t="shared" si="10"/>
        <v>89.64</v>
      </c>
      <c r="AK19" s="71"/>
      <c r="AL19" s="71"/>
      <c r="AM19" s="72">
        <f t="shared" si="11"/>
        <v>89.64</v>
      </c>
      <c r="AN19" s="75"/>
      <c r="AO19" s="73"/>
      <c r="AP19" s="73"/>
    </row>
    <row r="20" spans="1:42" s="3" customFormat="1" ht="24">
      <c r="A20" s="21">
        <v>14</v>
      </c>
      <c r="B20" s="22" t="s">
        <v>26</v>
      </c>
      <c r="C20" s="40" t="s">
        <v>69</v>
      </c>
      <c r="D20" s="21" t="s">
        <v>70</v>
      </c>
      <c r="E20" s="41" t="s">
        <v>71</v>
      </c>
      <c r="F20" s="63">
        <v>348.5</v>
      </c>
      <c r="G20" s="40" t="s">
        <v>822</v>
      </c>
      <c r="H20" s="21">
        <v>1</v>
      </c>
      <c r="I20" s="64">
        <f t="shared" si="0"/>
        <v>99</v>
      </c>
      <c r="J20" s="64">
        <f t="shared" si="1"/>
        <v>99</v>
      </c>
      <c r="K20" s="63">
        <v>71072.31</v>
      </c>
      <c r="L20" s="65">
        <f t="shared" si="2"/>
        <v>4.9034567752194898E-3</v>
      </c>
      <c r="M20" s="64">
        <f t="shared" si="3"/>
        <v>99</v>
      </c>
      <c r="N20" s="21">
        <f t="shared" si="4"/>
        <v>99</v>
      </c>
      <c r="O20" s="40" t="s">
        <v>730</v>
      </c>
      <c r="P20" s="66" t="s">
        <v>731</v>
      </c>
      <c r="Q20" s="66" t="s">
        <v>731</v>
      </c>
      <c r="R20" s="21"/>
      <c r="S20" s="64">
        <f t="shared" si="5"/>
        <v>0.99</v>
      </c>
      <c r="T20" s="21" t="str">
        <f t="shared" si="6"/>
        <v>否</v>
      </c>
      <c r="U20" s="21" t="s">
        <v>735</v>
      </c>
      <c r="V20" s="67" t="s">
        <v>820</v>
      </c>
      <c r="W20" s="21">
        <v>1</v>
      </c>
      <c r="X20" s="21">
        <v>0.51347949999999998</v>
      </c>
      <c r="Y20" s="21">
        <f t="shared" si="7"/>
        <v>17.75</v>
      </c>
      <c r="Z20" s="21">
        <f t="shared" si="8"/>
        <v>17.75</v>
      </c>
      <c r="AA20" s="68"/>
      <c r="AB20" s="69"/>
      <c r="AC20" s="71">
        <f t="shared" si="12"/>
        <v>0</v>
      </c>
      <c r="AD20" s="70"/>
      <c r="AE20" s="71">
        <f t="shared" si="13"/>
        <v>0</v>
      </c>
      <c r="AF20" s="21"/>
      <c r="AG20" s="21"/>
      <c r="AH20" s="21"/>
      <c r="AI20" s="21">
        <f t="shared" si="9"/>
        <v>17.75</v>
      </c>
      <c r="AJ20" s="21">
        <f t="shared" si="10"/>
        <v>17.75</v>
      </c>
      <c r="AK20" s="71"/>
      <c r="AL20" s="71"/>
      <c r="AM20" s="72">
        <f t="shared" si="11"/>
        <v>17.75</v>
      </c>
      <c r="AO20" s="73"/>
      <c r="AP20" s="73"/>
    </row>
    <row r="21" spans="1:42" s="3" customFormat="1" ht="36" customHeight="1">
      <c r="A21" s="37">
        <v>15</v>
      </c>
      <c r="B21" s="22" t="s">
        <v>26</v>
      </c>
      <c r="C21" s="40" t="s">
        <v>72</v>
      </c>
      <c r="D21" s="21" t="s">
        <v>73</v>
      </c>
      <c r="E21" s="41" t="s">
        <v>74</v>
      </c>
      <c r="F21" s="63">
        <v>817.66</v>
      </c>
      <c r="G21" s="40" t="s">
        <v>822</v>
      </c>
      <c r="H21" s="21">
        <v>1</v>
      </c>
      <c r="I21" s="64">
        <f t="shared" si="0"/>
        <v>99.01</v>
      </c>
      <c r="J21" s="64">
        <f t="shared" si="1"/>
        <v>99.01</v>
      </c>
      <c r="K21" s="63">
        <v>119851.27</v>
      </c>
      <c r="L21" s="65">
        <f t="shared" si="2"/>
        <v>6.8222889920148497E-3</v>
      </c>
      <c r="M21" s="64">
        <f t="shared" si="3"/>
        <v>99</v>
      </c>
      <c r="N21" s="21">
        <f t="shared" si="4"/>
        <v>99</v>
      </c>
      <c r="O21" s="40" t="s">
        <v>730</v>
      </c>
      <c r="P21" s="66" t="s">
        <v>731</v>
      </c>
      <c r="Q21" s="66" t="s">
        <v>731</v>
      </c>
      <c r="R21" s="21"/>
      <c r="S21" s="64">
        <f t="shared" si="5"/>
        <v>0.99009999999999998</v>
      </c>
      <c r="T21" s="21" t="str">
        <f t="shared" si="6"/>
        <v>是</v>
      </c>
      <c r="U21" s="21" t="s">
        <v>732</v>
      </c>
      <c r="V21" s="67">
        <v>2720</v>
      </c>
      <c r="W21" s="21">
        <v>1</v>
      </c>
      <c r="X21" s="21">
        <v>0.51347949999999998</v>
      </c>
      <c r="Y21" s="21">
        <f t="shared" si="7"/>
        <v>41.65</v>
      </c>
      <c r="Z21" s="21">
        <f t="shared" si="8"/>
        <v>41.65</v>
      </c>
      <c r="AA21" s="68"/>
      <c r="AB21" s="69"/>
      <c r="AC21" s="71">
        <f t="shared" si="12"/>
        <v>0</v>
      </c>
      <c r="AD21" s="70"/>
      <c r="AE21" s="71">
        <f t="shared" si="13"/>
        <v>0</v>
      </c>
      <c r="AF21" s="21"/>
      <c r="AG21" s="21"/>
      <c r="AH21" s="21"/>
      <c r="AI21" s="21">
        <f t="shared" si="9"/>
        <v>41.65</v>
      </c>
      <c r="AJ21" s="21">
        <f t="shared" si="10"/>
        <v>41.65</v>
      </c>
      <c r="AK21" s="71"/>
      <c r="AL21" s="71"/>
      <c r="AM21" s="72">
        <f t="shared" si="11"/>
        <v>41.65</v>
      </c>
      <c r="AO21" s="73"/>
      <c r="AP21" s="73"/>
    </row>
    <row r="22" spans="1:42" s="3" customFormat="1" ht="42" customHeight="1">
      <c r="A22" s="37">
        <v>16</v>
      </c>
      <c r="B22" s="22" t="s">
        <v>26</v>
      </c>
      <c r="C22" s="40" t="s">
        <v>75</v>
      </c>
      <c r="D22" s="21" t="s">
        <v>76</v>
      </c>
      <c r="E22" s="41" t="s">
        <v>77</v>
      </c>
      <c r="F22" s="63">
        <v>952.33</v>
      </c>
      <c r="G22" s="40" t="s">
        <v>821</v>
      </c>
      <c r="H22" s="21">
        <v>1</v>
      </c>
      <c r="I22" s="64">
        <f t="shared" si="0"/>
        <v>99.02</v>
      </c>
      <c r="J22" s="64">
        <f t="shared" si="1"/>
        <v>99.02</v>
      </c>
      <c r="K22" s="63">
        <v>43771.54</v>
      </c>
      <c r="L22" s="65">
        <f t="shared" si="2"/>
        <v>2.1756831036787799E-2</v>
      </c>
      <c r="M22" s="64">
        <f t="shared" si="3"/>
        <v>99.01</v>
      </c>
      <c r="N22" s="21">
        <f t="shared" si="4"/>
        <v>99.01</v>
      </c>
      <c r="O22" s="40" t="s">
        <v>730</v>
      </c>
      <c r="P22" s="66" t="s">
        <v>731</v>
      </c>
      <c r="Q22" s="66" t="s">
        <v>731</v>
      </c>
      <c r="R22" s="21"/>
      <c r="S22" s="64">
        <f t="shared" si="5"/>
        <v>0.99019999999999997</v>
      </c>
      <c r="T22" s="21" t="str">
        <f t="shared" si="6"/>
        <v>是</v>
      </c>
      <c r="U22" s="21" t="s">
        <v>732</v>
      </c>
      <c r="V22" s="67">
        <v>14000</v>
      </c>
      <c r="W22" s="21">
        <v>1</v>
      </c>
      <c r="X22" s="21">
        <v>0.51347949999999998</v>
      </c>
      <c r="Y22" s="21">
        <f t="shared" si="7"/>
        <v>48.52</v>
      </c>
      <c r="Z22" s="21">
        <f t="shared" si="8"/>
        <v>48.52</v>
      </c>
      <c r="AA22" s="68" t="s">
        <v>78</v>
      </c>
      <c r="AB22" s="69">
        <v>0.02</v>
      </c>
      <c r="AC22" s="71">
        <f t="shared" si="12"/>
        <v>19.05</v>
      </c>
      <c r="AD22" s="74">
        <f>X22</f>
        <v>0.51347949999999998</v>
      </c>
      <c r="AE22" s="71">
        <f t="shared" si="13"/>
        <v>9.7799999999999994</v>
      </c>
      <c r="AF22" s="21"/>
      <c r="AG22" s="21"/>
      <c r="AH22" s="21"/>
      <c r="AI22" s="21">
        <f t="shared" si="9"/>
        <v>58.3</v>
      </c>
      <c r="AJ22" s="21">
        <f t="shared" si="10"/>
        <v>58.3</v>
      </c>
      <c r="AK22" s="71"/>
      <c r="AL22" s="71"/>
      <c r="AM22" s="72">
        <f t="shared" si="11"/>
        <v>58.3</v>
      </c>
      <c r="AN22" s="75"/>
      <c r="AO22" s="73"/>
      <c r="AP22" s="73"/>
    </row>
    <row r="23" spans="1:42" s="3" customFormat="1" ht="37.15" customHeight="1">
      <c r="A23" s="21">
        <v>17</v>
      </c>
      <c r="B23" s="22" t="s">
        <v>26</v>
      </c>
      <c r="C23" s="40" t="s">
        <v>79</v>
      </c>
      <c r="D23" s="21" t="s">
        <v>80</v>
      </c>
      <c r="E23" s="41" t="s">
        <v>81</v>
      </c>
      <c r="F23" s="63">
        <v>238.37</v>
      </c>
      <c r="G23" s="40" t="s">
        <v>822</v>
      </c>
      <c r="H23" s="21">
        <v>1</v>
      </c>
      <c r="I23" s="64">
        <f t="shared" si="0"/>
        <v>99</v>
      </c>
      <c r="J23" s="64">
        <f t="shared" si="1"/>
        <v>99</v>
      </c>
      <c r="K23" s="63">
        <v>18944.21</v>
      </c>
      <c r="L23" s="65">
        <f t="shared" si="2"/>
        <v>1.25827363611362E-2</v>
      </c>
      <c r="M23" s="64">
        <f t="shared" si="3"/>
        <v>99.01</v>
      </c>
      <c r="N23" s="21">
        <f t="shared" si="4"/>
        <v>99.01</v>
      </c>
      <c r="O23" s="40" t="s">
        <v>730</v>
      </c>
      <c r="P23" s="66" t="s">
        <v>731</v>
      </c>
      <c r="Q23" s="66" t="s">
        <v>731</v>
      </c>
      <c r="R23" s="21"/>
      <c r="S23" s="64">
        <f t="shared" si="5"/>
        <v>0.99009999999999998</v>
      </c>
      <c r="T23" s="21" t="str">
        <f t="shared" si="6"/>
        <v>否</v>
      </c>
      <c r="U23" s="21" t="s">
        <v>735</v>
      </c>
      <c r="V23" s="67" t="s">
        <v>820</v>
      </c>
      <c r="W23" s="21">
        <v>1</v>
      </c>
      <c r="X23" s="21">
        <v>0.51347949999999998</v>
      </c>
      <c r="Y23" s="21">
        <f t="shared" si="7"/>
        <v>12.14</v>
      </c>
      <c r="Z23" s="21">
        <f t="shared" si="8"/>
        <v>12.14</v>
      </c>
      <c r="AA23" s="68"/>
      <c r="AB23" s="69"/>
      <c r="AC23" s="71">
        <f t="shared" si="12"/>
        <v>0</v>
      </c>
      <c r="AD23" s="70"/>
      <c r="AE23" s="71">
        <f t="shared" si="13"/>
        <v>0</v>
      </c>
      <c r="AF23" s="21"/>
      <c r="AG23" s="21"/>
      <c r="AH23" s="21"/>
      <c r="AI23" s="21">
        <f t="shared" si="9"/>
        <v>12.14</v>
      </c>
      <c r="AJ23" s="21">
        <f t="shared" si="10"/>
        <v>12.14</v>
      </c>
      <c r="AK23" s="71"/>
      <c r="AL23" s="71"/>
      <c r="AM23" s="72">
        <f t="shared" si="11"/>
        <v>12.14</v>
      </c>
      <c r="AO23" s="73"/>
      <c r="AP23" s="73"/>
    </row>
    <row r="24" spans="1:42" s="3" customFormat="1" ht="42" customHeight="1">
      <c r="A24" s="37">
        <v>18</v>
      </c>
      <c r="B24" s="22" t="s">
        <v>26</v>
      </c>
      <c r="C24" s="40" t="s">
        <v>82</v>
      </c>
      <c r="D24" s="21" t="s">
        <v>83</v>
      </c>
      <c r="E24" s="41" t="s">
        <v>84</v>
      </c>
      <c r="F24" s="63">
        <v>471.91</v>
      </c>
      <c r="G24" s="40" t="s">
        <v>822</v>
      </c>
      <c r="H24" s="21">
        <v>1</v>
      </c>
      <c r="I24" s="64">
        <f t="shared" si="0"/>
        <v>99.01</v>
      </c>
      <c r="J24" s="64">
        <f t="shared" si="1"/>
        <v>99.01</v>
      </c>
      <c r="K24" s="63">
        <v>13219.52</v>
      </c>
      <c r="L24" s="65">
        <f t="shared" si="2"/>
        <v>3.56979678535983E-2</v>
      </c>
      <c r="M24" s="64">
        <f t="shared" si="3"/>
        <v>99.02</v>
      </c>
      <c r="N24" s="21">
        <f t="shared" si="4"/>
        <v>99.02</v>
      </c>
      <c r="O24" s="40" t="s">
        <v>730</v>
      </c>
      <c r="P24" s="66" t="s">
        <v>731</v>
      </c>
      <c r="Q24" s="66" t="s">
        <v>731</v>
      </c>
      <c r="R24" s="21"/>
      <c r="S24" s="64">
        <f t="shared" si="5"/>
        <v>0.99019999999999997</v>
      </c>
      <c r="T24" s="21" t="str">
        <f t="shared" si="6"/>
        <v>否</v>
      </c>
      <c r="U24" s="21" t="s">
        <v>732</v>
      </c>
      <c r="V24" s="67">
        <v>1200</v>
      </c>
      <c r="W24" s="21">
        <v>1</v>
      </c>
      <c r="X24" s="21">
        <v>0.51347949999999998</v>
      </c>
      <c r="Y24" s="21">
        <f t="shared" si="7"/>
        <v>24.04</v>
      </c>
      <c r="Z24" s="21">
        <f t="shared" si="8"/>
        <v>24.04</v>
      </c>
      <c r="AA24" s="68"/>
      <c r="AB24" s="69"/>
      <c r="AC24" s="71">
        <f t="shared" si="12"/>
        <v>0</v>
      </c>
      <c r="AD24" s="70"/>
      <c r="AE24" s="71">
        <f t="shared" si="13"/>
        <v>0</v>
      </c>
      <c r="AF24" s="21"/>
      <c r="AG24" s="21"/>
      <c r="AH24" s="21"/>
      <c r="AI24" s="21">
        <f t="shared" si="9"/>
        <v>24.04</v>
      </c>
      <c r="AJ24" s="21">
        <f t="shared" si="10"/>
        <v>24.04</v>
      </c>
      <c r="AK24" s="71"/>
      <c r="AL24" s="71"/>
      <c r="AM24" s="72">
        <f t="shared" si="11"/>
        <v>24.04</v>
      </c>
      <c r="AO24" s="73"/>
      <c r="AP24" s="73"/>
    </row>
    <row r="25" spans="1:42" s="3" customFormat="1" ht="44.1" customHeight="1">
      <c r="A25" s="37">
        <v>19</v>
      </c>
      <c r="B25" s="22" t="s">
        <v>26</v>
      </c>
      <c r="C25" s="40" t="s">
        <v>85</v>
      </c>
      <c r="D25" s="21" t="s">
        <v>86</v>
      </c>
      <c r="E25" s="41" t="s">
        <v>87</v>
      </c>
      <c r="F25" s="63">
        <v>275.98</v>
      </c>
      <c r="G25" s="40" t="s">
        <v>730</v>
      </c>
      <c r="H25" s="21">
        <v>1</v>
      </c>
      <c r="I25" s="64">
        <f t="shared" si="0"/>
        <v>99</v>
      </c>
      <c r="J25" s="64">
        <f t="shared" si="1"/>
        <v>99</v>
      </c>
      <c r="K25" s="63">
        <v>2346.69</v>
      </c>
      <c r="L25" s="65">
        <f t="shared" si="2"/>
        <v>0.11760394427896299</v>
      </c>
      <c r="M25" s="64">
        <f t="shared" si="3"/>
        <v>99.05</v>
      </c>
      <c r="N25" s="21">
        <f t="shared" si="4"/>
        <v>99.05</v>
      </c>
      <c r="O25" s="40" t="s">
        <v>730</v>
      </c>
      <c r="P25" s="66" t="s">
        <v>731</v>
      </c>
      <c r="Q25" s="66" t="s">
        <v>731</v>
      </c>
      <c r="R25" s="21"/>
      <c r="S25" s="64">
        <f t="shared" si="5"/>
        <v>0.99029999999999996</v>
      </c>
      <c r="T25" s="21" t="str">
        <f t="shared" si="6"/>
        <v>否</v>
      </c>
      <c r="U25" s="21" t="s">
        <v>732</v>
      </c>
      <c r="V25" s="67">
        <v>500</v>
      </c>
      <c r="W25" s="21">
        <v>1</v>
      </c>
      <c r="X25" s="21">
        <v>0.51347949999999998</v>
      </c>
      <c r="Y25" s="21">
        <f t="shared" si="7"/>
        <v>14.06</v>
      </c>
      <c r="Z25" s="21">
        <f t="shared" si="8"/>
        <v>14.06</v>
      </c>
      <c r="AA25" s="68"/>
      <c r="AB25" s="69"/>
      <c r="AC25" s="71">
        <f t="shared" si="12"/>
        <v>0</v>
      </c>
      <c r="AD25" s="70"/>
      <c r="AE25" s="71">
        <f t="shared" si="13"/>
        <v>0</v>
      </c>
      <c r="AF25" s="21"/>
      <c r="AG25" s="21"/>
      <c r="AH25" s="21"/>
      <c r="AI25" s="21">
        <f t="shared" si="9"/>
        <v>14.06</v>
      </c>
      <c r="AJ25" s="21">
        <f t="shared" si="10"/>
        <v>14.06</v>
      </c>
      <c r="AK25" s="71"/>
      <c r="AL25" s="71"/>
      <c r="AM25" s="72">
        <f t="shared" si="11"/>
        <v>14.06</v>
      </c>
      <c r="AO25" s="73"/>
      <c r="AP25" s="73"/>
    </row>
    <row r="26" spans="1:42" s="3" customFormat="1" ht="46.15" customHeight="1">
      <c r="A26" s="21">
        <v>20</v>
      </c>
      <c r="B26" s="22" t="s">
        <v>26</v>
      </c>
      <c r="C26" s="40" t="s">
        <v>88</v>
      </c>
      <c r="D26" s="21" t="s">
        <v>89</v>
      </c>
      <c r="E26" s="41" t="s">
        <v>90</v>
      </c>
      <c r="F26" s="63">
        <v>837.42</v>
      </c>
      <c r="G26" s="40" t="s">
        <v>821</v>
      </c>
      <c r="H26" s="21">
        <v>1</v>
      </c>
      <c r="I26" s="64">
        <f t="shared" si="0"/>
        <v>99.02</v>
      </c>
      <c r="J26" s="64">
        <f t="shared" si="1"/>
        <v>99.02</v>
      </c>
      <c r="K26" s="63">
        <v>20265.2</v>
      </c>
      <c r="L26" s="65">
        <f t="shared" si="2"/>
        <v>4.1323056273809299E-2</v>
      </c>
      <c r="M26" s="64">
        <f t="shared" si="3"/>
        <v>99.02</v>
      </c>
      <c r="N26" s="21">
        <f t="shared" si="4"/>
        <v>99.02</v>
      </c>
      <c r="O26" s="40" t="s">
        <v>730</v>
      </c>
      <c r="P26" s="66" t="s">
        <v>731</v>
      </c>
      <c r="Q26" s="66" t="s">
        <v>731</v>
      </c>
      <c r="R26" s="21"/>
      <c r="S26" s="64">
        <f t="shared" si="5"/>
        <v>0.99019999999999997</v>
      </c>
      <c r="T26" s="21" t="str">
        <f t="shared" si="6"/>
        <v>是</v>
      </c>
      <c r="U26" s="21" t="s">
        <v>732</v>
      </c>
      <c r="V26" s="67">
        <v>2500</v>
      </c>
      <c r="W26" s="21">
        <v>1</v>
      </c>
      <c r="X26" s="21">
        <v>0.51347949999999998</v>
      </c>
      <c r="Y26" s="21">
        <f t="shared" si="7"/>
        <v>42.66</v>
      </c>
      <c r="Z26" s="21">
        <f t="shared" si="8"/>
        <v>42.66</v>
      </c>
      <c r="AA26" s="68"/>
      <c r="AB26" s="69"/>
      <c r="AC26" s="71">
        <f t="shared" si="12"/>
        <v>0</v>
      </c>
      <c r="AD26" s="74"/>
      <c r="AE26" s="71">
        <f t="shared" si="13"/>
        <v>0</v>
      </c>
      <c r="AF26" s="21"/>
      <c r="AG26" s="21"/>
      <c r="AH26" s="21"/>
      <c r="AI26" s="21">
        <f t="shared" si="9"/>
        <v>42.66</v>
      </c>
      <c r="AJ26" s="21">
        <f t="shared" si="10"/>
        <v>42.66</v>
      </c>
      <c r="AK26" s="71"/>
      <c r="AL26" s="71"/>
      <c r="AM26" s="72">
        <f t="shared" si="11"/>
        <v>42.66</v>
      </c>
      <c r="AN26" s="75"/>
      <c r="AO26" s="73"/>
      <c r="AP26" s="73"/>
    </row>
    <row r="27" spans="1:42" s="3" customFormat="1" ht="45" customHeight="1">
      <c r="A27" s="37">
        <v>21</v>
      </c>
      <c r="B27" s="22" t="s">
        <v>26</v>
      </c>
      <c r="C27" s="40" t="s">
        <v>91</v>
      </c>
      <c r="D27" s="21" t="s">
        <v>92</v>
      </c>
      <c r="E27" s="41" t="s">
        <v>93</v>
      </c>
      <c r="F27" s="63">
        <v>8821.11</v>
      </c>
      <c r="G27" s="40" t="s">
        <v>821</v>
      </c>
      <c r="H27" s="21">
        <v>1</v>
      </c>
      <c r="I27" s="64">
        <f t="shared" si="0"/>
        <v>99.2</v>
      </c>
      <c r="J27" s="64">
        <f t="shared" si="1"/>
        <v>99.2</v>
      </c>
      <c r="K27" s="63">
        <v>808191</v>
      </c>
      <c r="L27" s="65">
        <f t="shared" si="2"/>
        <v>1.09146352780469E-2</v>
      </c>
      <c r="M27" s="64">
        <f t="shared" si="3"/>
        <v>99</v>
      </c>
      <c r="N27" s="21">
        <f t="shared" si="4"/>
        <v>99</v>
      </c>
      <c r="O27" s="40" t="s">
        <v>736</v>
      </c>
      <c r="P27" s="66">
        <v>150000</v>
      </c>
      <c r="Q27" s="66" t="s">
        <v>734</v>
      </c>
      <c r="R27" s="21">
        <v>8</v>
      </c>
      <c r="S27" s="64">
        <f t="shared" si="5"/>
        <v>1.071</v>
      </c>
      <c r="T27" s="21" t="str">
        <f t="shared" si="6"/>
        <v>是</v>
      </c>
      <c r="U27" s="21" t="s">
        <v>732</v>
      </c>
      <c r="V27" s="67">
        <v>50000</v>
      </c>
      <c r="W27" s="21">
        <v>1</v>
      </c>
      <c r="X27" s="21">
        <v>0.51347949999999998</v>
      </c>
      <c r="Y27" s="21">
        <f t="shared" si="7"/>
        <v>478.67</v>
      </c>
      <c r="Z27" s="21">
        <f t="shared" si="8"/>
        <v>478.67</v>
      </c>
      <c r="AA27" s="68"/>
      <c r="AB27" s="69"/>
      <c r="AC27" s="71">
        <f t="shared" si="12"/>
        <v>0</v>
      </c>
      <c r="AD27" s="74"/>
      <c r="AE27" s="71">
        <f t="shared" si="13"/>
        <v>0</v>
      </c>
      <c r="AF27" s="21"/>
      <c r="AG27" s="21"/>
      <c r="AH27" s="21"/>
      <c r="AI27" s="21">
        <f t="shared" si="9"/>
        <v>478.67</v>
      </c>
      <c r="AJ27" s="21">
        <f t="shared" si="10"/>
        <v>478.67</v>
      </c>
      <c r="AK27" s="71"/>
      <c r="AL27" s="71"/>
      <c r="AM27" s="72">
        <f t="shared" si="11"/>
        <v>478.67</v>
      </c>
      <c r="AN27" s="75"/>
      <c r="AO27" s="73"/>
      <c r="AP27" s="73"/>
    </row>
    <row r="28" spans="1:42" s="3" customFormat="1" ht="24">
      <c r="A28" s="37">
        <v>22</v>
      </c>
      <c r="B28" s="22" t="s">
        <v>26</v>
      </c>
      <c r="C28" s="40" t="s">
        <v>94</v>
      </c>
      <c r="D28" s="21" t="s">
        <v>95</v>
      </c>
      <c r="E28" s="41" t="s">
        <v>96</v>
      </c>
      <c r="F28" s="63">
        <v>497.87</v>
      </c>
      <c r="G28" s="40" t="s">
        <v>730</v>
      </c>
      <c r="H28" s="21">
        <v>1</v>
      </c>
      <c r="I28" s="64">
        <f t="shared" si="0"/>
        <v>99.01</v>
      </c>
      <c r="J28" s="64">
        <f t="shared" si="1"/>
        <v>99.01</v>
      </c>
      <c r="K28" s="63">
        <v>615.04999999999995</v>
      </c>
      <c r="L28" s="65">
        <f t="shared" si="2"/>
        <v>0.80947890415413404</v>
      </c>
      <c r="M28" s="64">
        <f t="shared" si="3"/>
        <v>99.36</v>
      </c>
      <c r="N28" s="21">
        <f t="shared" si="4"/>
        <v>99.36</v>
      </c>
      <c r="O28" s="40" t="s">
        <v>730</v>
      </c>
      <c r="P28" s="66" t="s">
        <v>731</v>
      </c>
      <c r="Q28" s="66" t="s">
        <v>731</v>
      </c>
      <c r="R28" s="21"/>
      <c r="S28" s="64">
        <f t="shared" si="5"/>
        <v>0.9919</v>
      </c>
      <c r="T28" s="21" t="str">
        <f t="shared" si="6"/>
        <v>否</v>
      </c>
      <c r="U28" s="21" t="s">
        <v>735</v>
      </c>
      <c r="V28" s="67" t="s">
        <v>820</v>
      </c>
      <c r="W28" s="21">
        <v>1</v>
      </c>
      <c r="X28" s="21">
        <v>0.51347949999999998</v>
      </c>
      <c r="Y28" s="21">
        <f t="shared" si="7"/>
        <v>25.4</v>
      </c>
      <c r="Z28" s="21">
        <f t="shared" si="8"/>
        <v>25.4</v>
      </c>
      <c r="AA28" s="68"/>
      <c r="AB28" s="69"/>
      <c r="AC28" s="71">
        <f t="shared" si="12"/>
        <v>0</v>
      </c>
      <c r="AD28" s="70"/>
      <c r="AE28" s="71">
        <f t="shared" si="13"/>
        <v>0</v>
      </c>
      <c r="AF28" s="21"/>
      <c r="AG28" s="21"/>
      <c r="AH28" s="21"/>
      <c r="AI28" s="21">
        <f t="shared" si="9"/>
        <v>25.4</v>
      </c>
      <c r="AJ28" s="21">
        <f t="shared" si="10"/>
        <v>25.4</v>
      </c>
      <c r="AK28" s="71"/>
      <c r="AL28" s="71"/>
      <c r="AM28" s="72">
        <f t="shared" si="11"/>
        <v>25.4</v>
      </c>
      <c r="AO28" s="73"/>
      <c r="AP28" s="73"/>
    </row>
    <row r="29" spans="1:42" s="3" customFormat="1" ht="39" customHeight="1">
      <c r="A29" s="21">
        <v>23</v>
      </c>
      <c r="B29" s="22" t="s">
        <v>26</v>
      </c>
      <c r="C29" s="40" t="s">
        <v>97</v>
      </c>
      <c r="D29" s="21" t="s">
        <v>98</v>
      </c>
      <c r="E29" s="41" t="s">
        <v>99</v>
      </c>
      <c r="F29" s="63">
        <v>1365.64</v>
      </c>
      <c r="G29" s="40" t="s">
        <v>821</v>
      </c>
      <c r="H29" s="21">
        <v>1</v>
      </c>
      <c r="I29" s="64">
        <f t="shared" si="0"/>
        <v>99.03</v>
      </c>
      <c r="J29" s="64">
        <f t="shared" si="1"/>
        <v>99.03</v>
      </c>
      <c r="K29" s="63">
        <v>22452.92</v>
      </c>
      <c r="L29" s="65">
        <f t="shared" si="2"/>
        <v>6.0822378559225301E-2</v>
      </c>
      <c r="M29" s="64">
        <f t="shared" si="3"/>
        <v>99.03</v>
      </c>
      <c r="N29" s="21">
        <f t="shared" si="4"/>
        <v>99.03</v>
      </c>
      <c r="O29" s="40" t="s">
        <v>730</v>
      </c>
      <c r="P29" s="66" t="s">
        <v>731</v>
      </c>
      <c r="Q29" s="66" t="s">
        <v>731</v>
      </c>
      <c r="R29" s="21"/>
      <c r="S29" s="64">
        <f t="shared" si="5"/>
        <v>0.99029999999999996</v>
      </c>
      <c r="T29" s="21" t="str">
        <f t="shared" si="6"/>
        <v>是</v>
      </c>
      <c r="U29" s="21" t="s">
        <v>732</v>
      </c>
      <c r="V29" s="67">
        <v>2460</v>
      </c>
      <c r="W29" s="21">
        <v>1</v>
      </c>
      <c r="X29" s="21">
        <v>0.51347949999999998</v>
      </c>
      <c r="Y29" s="21">
        <f t="shared" si="7"/>
        <v>69.58</v>
      </c>
      <c r="Z29" s="21">
        <f t="shared" si="8"/>
        <v>69.58</v>
      </c>
      <c r="AA29" s="68"/>
      <c r="AB29" s="69"/>
      <c r="AC29" s="71">
        <f t="shared" si="12"/>
        <v>0</v>
      </c>
      <c r="AD29" s="70"/>
      <c r="AE29" s="71">
        <f t="shared" si="13"/>
        <v>0</v>
      </c>
      <c r="AF29" s="21"/>
      <c r="AG29" s="21"/>
      <c r="AH29" s="21"/>
      <c r="AI29" s="21">
        <f t="shared" si="9"/>
        <v>69.58</v>
      </c>
      <c r="AJ29" s="21">
        <f t="shared" si="10"/>
        <v>69.58</v>
      </c>
      <c r="AK29" s="71"/>
      <c r="AL29" s="71"/>
      <c r="AM29" s="72">
        <f t="shared" si="11"/>
        <v>69.58</v>
      </c>
      <c r="AO29" s="73"/>
      <c r="AP29" s="73"/>
    </row>
    <row r="30" spans="1:42" s="3" customFormat="1" ht="44.1" customHeight="1">
      <c r="A30" s="37">
        <v>24</v>
      </c>
      <c r="B30" s="22" t="s">
        <v>26</v>
      </c>
      <c r="C30" s="40" t="s">
        <v>100</v>
      </c>
      <c r="D30" s="21" t="s">
        <v>101</v>
      </c>
      <c r="E30" s="41" t="s">
        <v>102</v>
      </c>
      <c r="F30" s="63">
        <v>1734.32</v>
      </c>
      <c r="G30" s="40" t="s">
        <v>821</v>
      </c>
      <c r="H30" s="21">
        <v>1</v>
      </c>
      <c r="I30" s="64">
        <f t="shared" si="0"/>
        <v>99.04</v>
      </c>
      <c r="J30" s="64">
        <f t="shared" si="1"/>
        <v>99.04</v>
      </c>
      <c r="K30" s="63">
        <v>4220.26</v>
      </c>
      <c r="L30" s="65">
        <f t="shared" si="2"/>
        <v>0.41095098406259301</v>
      </c>
      <c r="M30" s="64">
        <f t="shared" si="3"/>
        <v>99.18</v>
      </c>
      <c r="N30" s="21">
        <f t="shared" si="4"/>
        <v>99.18</v>
      </c>
      <c r="O30" s="40" t="s">
        <v>730</v>
      </c>
      <c r="P30" s="66" t="s">
        <v>731</v>
      </c>
      <c r="Q30" s="66" t="s">
        <v>731</v>
      </c>
      <c r="R30" s="21"/>
      <c r="S30" s="64">
        <f t="shared" si="5"/>
        <v>0.99109999999999998</v>
      </c>
      <c r="T30" s="21" t="str">
        <f t="shared" si="6"/>
        <v>是</v>
      </c>
      <c r="U30" s="21" t="s">
        <v>732</v>
      </c>
      <c r="V30" s="67">
        <v>1500</v>
      </c>
      <c r="W30" s="21">
        <v>1</v>
      </c>
      <c r="X30" s="21">
        <v>0.51347949999999998</v>
      </c>
      <c r="Y30" s="21">
        <f t="shared" si="7"/>
        <v>88.42</v>
      </c>
      <c r="Z30" s="21">
        <f t="shared" si="8"/>
        <v>88.42</v>
      </c>
      <c r="AA30" s="68"/>
      <c r="AB30" s="69"/>
      <c r="AC30" s="71">
        <f t="shared" si="12"/>
        <v>0</v>
      </c>
      <c r="AD30" s="70"/>
      <c r="AE30" s="71">
        <f t="shared" si="13"/>
        <v>0</v>
      </c>
      <c r="AF30" s="21"/>
      <c r="AG30" s="21"/>
      <c r="AH30" s="21"/>
      <c r="AI30" s="21">
        <f t="shared" si="9"/>
        <v>88.42</v>
      </c>
      <c r="AJ30" s="21">
        <f t="shared" si="10"/>
        <v>88.42</v>
      </c>
      <c r="AK30" s="71"/>
      <c r="AL30" s="71"/>
      <c r="AM30" s="72">
        <f t="shared" si="11"/>
        <v>88.42</v>
      </c>
      <c r="AO30" s="73"/>
      <c r="AP30" s="73"/>
    </row>
    <row r="31" spans="1:42" s="3" customFormat="1" ht="33" customHeight="1">
      <c r="A31" s="37">
        <v>25</v>
      </c>
      <c r="B31" s="22" t="s">
        <v>26</v>
      </c>
      <c r="C31" s="40" t="s">
        <v>103</v>
      </c>
      <c r="D31" s="21" t="s">
        <v>104</v>
      </c>
      <c r="E31" s="41" t="s">
        <v>105</v>
      </c>
      <c r="F31" s="63">
        <v>1387.24</v>
      </c>
      <c r="G31" s="40" t="s">
        <v>821</v>
      </c>
      <c r="H31" s="21">
        <v>1</v>
      </c>
      <c r="I31" s="64">
        <f t="shared" si="0"/>
        <v>99.03</v>
      </c>
      <c r="J31" s="64">
        <f t="shared" si="1"/>
        <v>99.03</v>
      </c>
      <c r="K31" s="63">
        <v>1351186.01</v>
      </c>
      <c r="L31" s="65">
        <f t="shared" si="2"/>
        <v>1.02668321736102E-3</v>
      </c>
      <c r="M31" s="64">
        <f t="shared" si="3"/>
        <v>99</v>
      </c>
      <c r="N31" s="21">
        <f t="shared" si="4"/>
        <v>99</v>
      </c>
      <c r="O31" s="40" t="s">
        <v>730</v>
      </c>
      <c r="P31" s="66" t="s">
        <v>731</v>
      </c>
      <c r="Q31" s="66" t="s">
        <v>731</v>
      </c>
      <c r="R31" s="21"/>
      <c r="S31" s="64">
        <f t="shared" si="5"/>
        <v>0.99019999999999997</v>
      </c>
      <c r="T31" s="21" t="str">
        <f t="shared" si="6"/>
        <v>是</v>
      </c>
      <c r="U31" s="21" t="s">
        <v>732</v>
      </c>
      <c r="V31" s="67">
        <v>9900</v>
      </c>
      <c r="W31" s="21">
        <v>1</v>
      </c>
      <c r="X31" s="21">
        <v>0.51347949999999998</v>
      </c>
      <c r="Y31" s="21">
        <f t="shared" si="7"/>
        <v>70.67</v>
      </c>
      <c r="Z31" s="21">
        <f t="shared" si="8"/>
        <v>70.67</v>
      </c>
      <c r="AA31" s="68" t="s">
        <v>33</v>
      </c>
      <c r="AB31" s="69">
        <v>0.04</v>
      </c>
      <c r="AC31" s="71">
        <f t="shared" si="12"/>
        <v>55.49</v>
      </c>
      <c r="AD31" s="74">
        <f>X31</f>
        <v>0.51347949999999998</v>
      </c>
      <c r="AE31" s="71">
        <f t="shared" si="13"/>
        <v>28.49</v>
      </c>
      <c r="AF31" s="21"/>
      <c r="AG31" s="21"/>
      <c r="AH31" s="21"/>
      <c r="AI31" s="21">
        <f t="shared" si="9"/>
        <v>99.16</v>
      </c>
      <c r="AJ31" s="21">
        <f t="shared" si="10"/>
        <v>99.16</v>
      </c>
      <c r="AK31" s="71"/>
      <c r="AL31" s="71"/>
      <c r="AM31" s="72">
        <f t="shared" si="11"/>
        <v>99.16</v>
      </c>
      <c r="AN31" s="75"/>
      <c r="AO31" s="73"/>
      <c r="AP31" s="73"/>
    </row>
    <row r="32" spans="1:42" s="3" customFormat="1" ht="37.15" customHeight="1">
      <c r="A32" s="21">
        <v>26</v>
      </c>
      <c r="B32" s="22" t="s">
        <v>26</v>
      </c>
      <c r="C32" s="40" t="s">
        <v>106</v>
      </c>
      <c r="D32" s="21" t="s">
        <v>107</v>
      </c>
      <c r="E32" s="41" t="s">
        <v>108</v>
      </c>
      <c r="F32" s="63">
        <v>206.15</v>
      </c>
      <c r="G32" s="40" t="s">
        <v>730</v>
      </c>
      <c r="H32" s="21">
        <v>1</v>
      </c>
      <c r="I32" s="64">
        <f t="shared" si="0"/>
        <v>99</v>
      </c>
      <c r="J32" s="64">
        <f t="shared" si="1"/>
        <v>99</v>
      </c>
      <c r="K32" s="63">
        <v>486.51</v>
      </c>
      <c r="L32" s="65">
        <f t="shared" si="2"/>
        <v>0.42373229738340401</v>
      </c>
      <c r="M32" s="64">
        <f t="shared" si="3"/>
        <v>99.19</v>
      </c>
      <c r="N32" s="21">
        <f t="shared" si="4"/>
        <v>99.19</v>
      </c>
      <c r="O32" s="40" t="s">
        <v>730</v>
      </c>
      <c r="P32" s="66" t="s">
        <v>731</v>
      </c>
      <c r="Q32" s="66" t="s">
        <v>731</v>
      </c>
      <c r="R32" s="21"/>
      <c r="S32" s="64">
        <f t="shared" si="5"/>
        <v>0.99099999999999999</v>
      </c>
      <c r="T32" s="21" t="str">
        <f t="shared" si="6"/>
        <v>否</v>
      </c>
      <c r="U32" s="21" t="s">
        <v>735</v>
      </c>
      <c r="V32" s="67" t="s">
        <v>820</v>
      </c>
      <c r="W32" s="21">
        <v>1</v>
      </c>
      <c r="X32" s="21">
        <v>0.51347949999999998</v>
      </c>
      <c r="Y32" s="21">
        <f t="shared" si="7"/>
        <v>10.51</v>
      </c>
      <c r="Z32" s="21">
        <f t="shared" si="8"/>
        <v>10.51</v>
      </c>
      <c r="AA32" s="68"/>
      <c r="AB32" s="69"/>
      <c r="AC32" s="71">
        <f t="shared" si="12"/>
        <v>0</v>
      </c>
      <c r="AD32" s="70"/>
      <c r="AE32" s="71">
        <f t="shared" si="13"/>
        <v>0</v>
      </c>
      <c r="AF32" s="21"/>
      <c r="AG32" s="21"/>
      <c r="AH32" s="21"/>
      <c r="AI32" s="21">
        <f t="shared" si="9"/>
        <v>10.51</v>
      </c>
      <c r="AJ32" s="21">
        <f t="shared" si="10"/>
        <v>10.51</v>
      </c>
      <c r="AK32" s="71"/>
      <c r="AL32" s="71"/>
      <c r="AM32" s="72">
        <f t="shared" si="11"/>
        <v>10.51</v>
      </c>
      <c r="AO32" s="73"/>
      <c r="AP32" s="73"/>
    </row>
    <row r="33" spans="1:42" s="3" customFormat="1" ht="36">
      <c r="A33" s="37">
        <v>27</v>
      </c>
      <c r="B33" s="22" t="s">
        <v>26</v>
      </c>
      <c r="C33" s="40" t="s">
        <v>109</v>
      </c>
      <c r="D33" s="21" t="s">
        <v>110</v>
      </c>
      <c r="E33" s="41" t="s">
        <v>111</v>
      </c>
      <c r="F33" s="63">
        <v>331.23</v>
      </c>
      <c r="G33" s="40" t="s">
        <v>822</v>
      </c>
      <c r="H33" s="21">
        <v>1</v>
      </c>
      <c r="I33" s="64">
        <f t="shared" si="0"/>
        <v>99</v>
      </c>
      <c r="J33" s="64">
        <f t="shared" si="1"/>
        <v>99</v>
      </c>
      <c r="K33" s="63">
        <v>44725.06</v>
      </c>
      <c r="L33" s="65">
        <f t="shared" si="2"/>
        <v>7.4059151625509301E-3</v>
      </c>
      <c r="M33" s="64">
        <f t="shared" si="3"/>
        <v>99</v>
      </c>
      <c r="N33" s="21">
        <f t="shared" si="4"/>
        <v>99</v>
      </c>
      <c r="O33" s="40" t="s">
        <v>730</v>
      </c>
      <c r="P33" s="66" t="s">
        <v>731</v>
      </c>
      <c r="Q33" s="66" t="s">
        <v>731</v>
      </c>
      <c r="R33" s="21"/>
      <c r="S33" s="64">
        <f t="shared" si="5"/>
        <v>0.99</v>
      </c>
      <c r="T33" s="21" t="str">
        <f t="shared" si="6"/>
        <v>否</v>
      </c>
      <c r="U33" s="21" t="s">
        <v>732</v>
      </c>
      <c r="V33" s="67">
        <v>5800</v>
      </c>
      <c r="W33" s="21">
        <v>1</v>
      </c>
      <c r="X33" s="21">
        <v>0.51347949999999998</v>
      </c>
      <c r="Y33" s="21">
        <f t="shared" si="7"/>
        <v>16.87</v>
      </c>
      <c r="Z33" s="21">
        <f t="shared" si="8"/>
        <v>16.87</v>
      </c>
      <c r="AA33" s="68"/>
      <c r="AB33" s="69"/>
      <c r="AC33" s="71">
        <f t="shared" si="12"/>
        <v>0</v>
      </c>
      <c r="AD33" s="70"/>
      <c r="AE33" s="71">
        <f t="shared" si="13"/>
        <v>0</v>
      </c>
      <c r="AF33" s="21"/>
      <c r="AG33" s="21"/>
      <c r="AH33" s="21"/>
      <c r="AI33" s="21">
        <f t="shared" si="9"/>
        <v>16.87</v>
      </c>
      <c r="AJ33" s="21">
        <f t="shared" si="10"/>
        <v>16.87</v>
      </c>
      <c r="AK33" s="71"/>
      <c r="AL33" s="71"/>
      <c r="AM33" s="72">
        <f t="shared" si="11"/>
        <v>16.87</v>
      </c>
      <c r="AO33" s="73"/>
      <c r="AP33" s="73"/>
    </row>
    <row r="34" spans="1:42" s="3" customFormat="1" ht="51" customHeight="1">
      <c r="A34" s="37">
        <v>28</v>
      </c>
      <c r="B34" s="22" t="s">
        <v>26</v>
      </c>
      <c r="C34" s="40" t="s">
        <v>112</v>
      </c>
      <c r="D34" s="21" t="s">
        <v>113</v>
      </c>
      <c r="E34" s="41" t="s">
        <v>114</v>
      </c>
      <c r="F34" s="63">
        <v>5834.69</v>
      </c>
      <c r="G34" s="40" t="s">
        <v>821</v>
      </c>
      <c r="H34" s="21">
        <v>1</v>
      </c>
      <c r="I34" s="64">
        <f t="shared" si="0"/>
        <v>99.13</v>
      </c>
      <c r="J34" s="64">
        <f t="shared" si="1"/>
        <v>99.13</v>
      </c>
      <c r="K34" s="63">
        <v>530713.39</v>
      </c>
      <c r="L34" s="65">
        <f t="shared" si="2"/>
        <v>1.09940508567157E-2</v>
      </c>
      <c r="M34" s="64">
        <f t="shared" si="3"/>
        <v>99</v>
      </c>
      <c r="N34" s="21">
        <f t="shared" si="4"/>
        <v>99</v>
      </c>
      <c r="O34" s="40" t="s">
        <v>736</v>
      </c>
      <c r="P34" s="66">
        <v>153000</v>
      </c>
      <c r="Q34" s="66" t="s">
        <v>734</v>
      </c>
      <c r="R34" s="21">
        <v>8</v>
      </c>
      <c r="S34" s="64">
        <f t="shared" si="5"/>
        <v>1.0707</v>
      </c>
      <c r="T34" s="21" t="str">
        <f t="shared" si="6"/>
        <v>是</v>
      </c>
      <c r="U34" s="21" t="s">
        <v>732</v>
      </c>
      <c r="V34" s="67">
        <v>10000</v>
      </c>
      <c r="W34" s="21">
        <v>1</v>
      </c>
      <c r="X34" s="21">
        <v>0.51347949999999998</v>
      </c>
      <c r="Y34" s="21">
        <f t="shared" si="7"/>
        <v>316.54000000000002</v>
      </c>
      <c r="Z34" s="21">
        <f t="shared" si="8"/>
        <v>316.54000000000002</v>
      </c>
      <c r="AA34" s="68" t="s">
        <v>49</v>
      </c>
      <c r="AB34" s="69">
        <v>0.03</v>
      </c>
      <c r="AC34" s="71">
        <f t="shared" si="12"/>
        <v>175.04</v>
      </c>
      <c r="AD34" s="74">
        <f>X34</f>
        <v>0.51347949999999998</v>
      </c>
      <c r="AE34" s="71">
        <f t="shared" si="13"/>
        <v>89.88</v>
      </c>
      <c r="AF34" s="21"/>
      <c r="AG34" s="21"/>
      <c r="AH34" s="21"/>
      <c r="AI34" s="21">
        <f t="shared" si="9"/>
        <v>406.42</v>
      </c>
      <c r="AJ34" s="21">
        <f t="shared" si="10"/>
        <v>406.42</v>
      </c>
      <c r="AK34" s="71"/>
      <c r="AL34" s="71"/>
      <c r="AM34" s="72">
        <f t="shared" si="11"/>
        <v>406.42</v>
      </c>
      <c r="AN34" s="75"/>
      <c r="AO34" s="73"/>
      <c r="AP34" s="73"/>
    </row>
    <row r="35" spans="1:42" s="3" customFormat="1" ht="43.15" customHeight="1">
      <c r="A35" s="21">
        <v>29</v>
      </c>
      <c r="B35" s="22" t="s">
        <v>26</v>
      </c>
      <c r="C35" s="40" t="s">
        <v>115</v>
      </c>
      <c r="D35" s="21" t="s">
        <v>116</v>
      </c>
      <c r="E35" s="41" t="s">
        <v>117</v>
      </c>
      <c r="F35" s="63">
        <v>671.61</v>
      </c>
      <c r="G35" s="40" t="s">
        <v>822</v>
      </c>
      <c r="H35" s="21">
        <v>1</v>
      </c>
      <c r="I35" s="64">
        <f t="shared" si="0"/>
        <v>99.01</v>
      </c>
      <c r="J35" s="64">
        <f t="shared" si="1"/>
        <v>99.01</v>
      </c>
      <c r="K35" s="63">
        <v>4283.26</v>
      </c>
      <c r="L35" s="65">
        <f t="shared" si="2"/>
        <v>0.15679879344237799</v>
      </c>
      <c r="M35" s="64">
        <f t="shared" si="3"/>
        <v>99.07</v>
      </c>
      <c r="N35" s="21">
        <f t="shared" si="4"/>
        <v>99.07</v>
      </c>
      <c r="O35" s="40" t="s">
        <v>730</v>
      </c>
      <c r="P35" s="66" t="s">
        <v>731</v>
      </c>
      <c r="Q35" s="66" t="s">
        <v>731</v>
      </c>
      <c r="R35" s="21"/>
      <c r="S35" s="64">
        <f t="shared" si="5"/>
        <v>0.99039999999999995</v>
      </c>
      <c r="T35" s="21" t="str">
        <f t="shared" si="6"/>
        <v>是</v>
      </c>
      <c r="U35" s="21" t="s">
        <v>732</v>
      </c>
      <c r="V35" s="67">
        <v>500</v>
      </c>
      <c r="W35" s="21">
        <v>1</v>
      </c>
      <c r="X35" s="21">
        <v>0.51347949999999998</v>
      </c>
      <c r="Y35" s="21">
        <f t="shared" si="7"/>
        <v>34.22</v>
      </c>
      <c r="Z35" s="21">
        <f t="shared" si="8"/>
        <v>34.22</v>
      </c>
      <c r="AA35" s="68"/>
      <c r="AB35" s="69"/>
      <c r="AC35" s="71">
        <f t="shared" si="12"/>
        <v>0</v>
      </c>
      <c r="AD35" s="70"/>
      <c r="AE35" s="71">
        <f t="shared" si="13"/>
        <v>0</v>
      </c>
      <c r="AF35" s="21"/>
      <c r="AG35" s="21"/>
      <c r="AH35" s="21"/>
      <c r="AI35" s="21">
        <f t="shared" si="9"/>
        <v>34.22</v>
      </c>
      <c r="AJ35" s="21">
        <f t="shared" si="10"/>
        <v>34.22</v>
      </c>
      <c r="AK35" s="71"/>
      <c r="AL35" s="71"/>
      <c r="AM35" s="72">
        <f t="shared" si="11"/>
        <v>34.22</v>
      </c>
      <c r="AO35" s="73"/>
      <c r="AP35" s="73"/>
    </row>
    <row r="36" spans="1:42" s="3" customFormat="1" ht="45" customHeight="1">
      <c r="A36" s="37">
        <v>30</v>
      </c>
      <c r="B36" s="22" t="s">
        <v>26</v>
      </c>
      <c r="C36" s="40" t="s">
        <v>118</v>
      </c>
      <c r="D36" s="21" t="s">
        <v>119</v>
      </c>
      <c r="E36" s="41" t="s">
        <v>120</v>
      </c>
      <c r="F36" s="63">
        <v>860.56</v>
      </c>
      <c r="G36" s="40" t="s">
        <v>821</v>
      </c>
      <c r="H36" s="21">
        <v>1</v>
      </c>
      <c r="I36" s="64">
        <f t="shared" si="0"/>
        <v>99.02</v>
      </c>
      <c r="J36" s="64">
        <f t="shared" si="1"/>
        <v>99.02</v>
      </c>
      <c r="K36" s="63">
        <v>15402.71</v>
      </c>
      <c r="L36" s="65">
        <f t="shared" si="2"/>
        <v>5.5870687690672598E-2</v>
      </c>
      <c r="M36" s="64">
        <f t="shared" si="3"/>
        <v>99.02</v>
      </c>
      <c r="N36" s="21">
        <f t="shared" si="4"/>
        <v>99.02</v>
      </c>
      <c r="O36" s="40" t="s">
        <v>730</v>
      </c>
      <c r="P36" s="66" t="s">
        <v>731</v>
      </c>
      <c r="Q36" s="66" t="s">
        <v>731</v>
      </c>
      <c r="R36" s="21"/>
      <c r="S36" s="64">
        <f t="shared" si="5"/>
        <v>0.99019999999999997</v>
      </c>
      <c r="T36" s="21" t="str">
        <f t="shared" si="6"/>
        <v>是</v>
      </c>
      <c r="U36" s="21" t="s">
        <v>732</v>
      </c>
      <c r="V36" s="67">
        <v>2000</v>
      </c>
      <c r="W36" s="21">
        <v>1</v>
      </c>
      <c r="X36" s="21">
        <v>0.51347949999999998</v>
      </c>
      <c r="Y36" s="21">
        <f t="shared" si="7"/>
        <v>43.84</v>
      </c>
      <c r="Z36" s="21">
        <f t="shared" si="8"/>
        <v>43.84</v>
      </c>
      <c r="AA36" s="68"/>
      <c r="AB36" s="69"/>
      <c r="AC36" s="71">
        <f t="shared" si="12"/>
        <v>0</v>
      </c>
      <c r="AD36" s="70"/>
      <c r="AE36" s="71">
        <f t="shared" si="13"/>
        <v>0</v>
      </c>
      <c r="AF36" s="21"/>
      <c r="AG36" s="21"/>
      <c r="AH36" s="21"/>
      <c r="AI36" s="21">
        <f t="shared" si="9"/>
        <v>43.84</v>
      </c>
      <c r="AJ36" s="21">
        <f t="shared" si="10"/>
        <v>43.84</v>
      </c>
      <c r="AK36" s="71"/>
      <c r="AL36" s="71"/>
      <c r="AM36" s="72">
        <f t="shared" si="11"/>
        <v>43.84</v>
      </c>
      <c r="AO36" s="73"/>
      <c r="AP36" s="73"/>
    </row>
    <row r="37" spans="1:42" s="3" customFormat="1" ht="54" customHeight="1">
      <c r="A37" s="37">
        <v>31</v>
      </c>
      <c r="B37" s="22" t="s">
        <v>26</v>
      </c>
      <c r="C37" s="40" t="s">
        <v>121</v>
      </c>
      <c r="D37" s="21" t="s">
        <v>122</v>
      </c>
      <c r="E37" s="41" t="s">
        <v>123</v>
      </c>
      <c r="F37" s="63">
        <v>4961.3100000000004</v>
      </c>
      <c r="G37" s="40" t="s">
        <v>821</v>
      </c>
      <c r="H37" s="21">
        <v>1</v>
      </c>
      <c r="I37" s="64">
        <f t="shared" si="0"/>
        <v>99.11</v>
      </c>
      <c r="J37" s="64">
        <f t="shared" si="1"/>
        <v>99.11</v>
      </c>
      <c r="K37" s="63">
        <v>101861.58</v>
      </c>
      <c r="L37" s="65">
        <f t="shared" si="2"/>
        <v>4.8706391556070497E-2</v>
      </c>
      <c r="M37" s="64">
        <f t="shared" si="3"/>
        <v>99.02</v>
      </c>
      <c r="N37" s="21">
        <f t="shared" si="4"/>
        <v>99.02</v>
      </c>
      <c r="O37" s="40" t="s">
        <v>730</v>
      </c>
      <c r="P37" s="66" t="s">
        <v>731</v>
      </c>
      <c r="Q37" s="66" t="s">
        <v>731</v>
      </c>
      <c r="R37" s="21"/>
      <c r="S37" s="64">
        <f t="shared" si="5"/>
        <v>0.99070000000000003</v>
      </c>
      <c r="T37" s="21" t="str">
        <f t="shared" si="6"/>
        <v>是</v>
      </c>
      <c r="U37" s="21" t="s">
        <v>732</v>
      </c>
      <c r="V37" s="67">
        <v>36000</v>
      </c>
      <c r="W37" s="21">
        <v>1</v>
      </c>
      <c r="X37" s="21">
        <v>0.51347949999999998</v>
      </c>
      <c r="Y37" s="21">
        <f t="shared" si="7"/>
        <v>252.86</v>
      </c>
      <c r="Z37" s="21">
        <f t="shared" si="8"/>
        <v>252.86</v>
      </c>
      <c r="AA37" s="68" t="s">
        <v>124</v>
      </c>
      <c r="AB37" s="69">
        <v>0.02</v>
      </c>
      <c r="AC37" s="71">
        <f t="shared" si="12"/>
        <v>99.23</v>
      </c>
      <c r="AD37" s="74">
        <f>X37</f>
        <v>0.51347949999999998</v>
      </c>
      <c r="AE37" s="71">
        <f t="shared" si="13"/>
        <v>50.95</v>
      </c>
      <c r="AF37" s="21"/>
      <c r="AG37" s="21"/>
      <c r="AH37" s="21"/>
      <c r="AI37" s="21">
        <f t="shared" si="9"/>
        <v>303.81</v>
      </c>
      <c r="AJ37" s="21">
        <f t="shared" si="10"/>
        <v>303.81</v>
      </c>
      <c r="AK37" s="71">
        <v>430.54</v>
      </c>
      <c r="AL37" s="71">
        <f>AK37</f>
        <v>430.54</v>
      </c>
      <c r="AM37" s="72">
        <f t="shared" si="11"/>
        <v>0</v>
      </c>
      <c r="AN37" s="75"/>
      <c r="AO37" s="73"/>
      <c r="AP37" s="73"/>
    </row>
    <row r="38" spans="1:42" s="3" customFormat="1" ht="42" customHeight="1">
      <c r="A38" s="21">
        <v>32</v>
      </c>
      <c r="B38" s="22" t="s">
        <v>26</v>
      </c>
      <c r="C38" s="40" t="s">
        <v>125</v>
      </c>
      <c r="D38" s="21" t="s">
        <v>126</v>
      </c>
      <c r="E38" s="41" t="s">
        <v>127</v>
      </c>
      <c r="F38" s="63">
        <v>662.7</v>
      </c>
      <c r="G38" s="40" t="s">
        <v>821</v>
      </c>
      <c r="H38" s="21">
        <v>1</v>
      </c>
      <c r="I38" s="64">
        <f t="shared" si="0"/>
        <v>99.01</v>
      </c>
      <c r="J38" s="64">
        <f t="shared" si="1"/>
        <v>99.01</v>
      </c>
      <c r="K38" s="63">
        <v>59277.66</v>
      </c>
      <c r="L38" s="65">
        <f t="shared" si="2"/>
        <v>1.11795910972194E-2</v>
      </c>
      <c r="M38" s="64">
        <f t="shared" si="3"/>
        <v>99</v>
      </c>
      <c r="N38" s="21">
        <f t="shared" si="4"/>
        <v>99</v>
      </c>
      <c r="O38" s="40" t="s">
        <v>730</v>
      </c>
      <c r="P38" s="66" t="s">
        <v>731</v>
      </c>
      <c r="Q38" s="66" t="s">
        <v>731</v>
      </c>
      <c r="R38" s="21"/>
      <c r="S38" s="64">
        <f t="shared" si="5"/>
        <v>0.99009999999999998</v>
      </c>
      <c r="T38" s="21" t="str">
        <f t="shared" si="6"/>
        <v>是</v>
      </c>
      <c r="U38" s="21" t="s">
        <v>732</v>
      </c>
      <c r="V38" s="67">
        <v>2000</v>
      </c>
      <c r="W38" s="21">
        <v>1</v>
      </c>
      <c r="X38" s="21">
        <v>0.51347949999999998</v>
      </c>
      <c r="Y38" s="21">
        <f t="shared" si="7"/>
        <v>33.76</v>
      </c>
      <c r="Z38" s="21">
        <f t="shared" si="8"/>
        <v>33.76</v>
      </c>
      <c r="AA38" s="68"/>
      <c r="AB38" s="69"/>
      <c r="AC38" s="71">
        <f t="shared" si="12"/>
        <v>0</v>
      </c>
      <c r="AD38" s="70"/>
      <c r="AE38" s="71">
        <f t="shared" si="13"/>
        <v>0</v>
      </c>
      <c r="AF38" s="21"/>
      <c r="AG38" s="21"/>
      <c r="AH38" s="21"/>
      <c r="AI38" s="21">
        <f t="shared" si="9"/>
        <v>33.76</v>
      </c>
      <c r="AJ38" s="21">
        <f t="shared" si="10"/>
        <v>33.76</v>
      </c>
      <c r="AK38" s="71"/>
      <c r="AL38" s="71"/>
      <c r="AM38" s="72">
        <f t="shared" si="11"/>
        <v>33.76</v>
      </c>
      <c r="AO38" s="73"/>
      <c r="AP38" s="73"/>
    </row>
    <row r="39" spans="1:42" s="3" customFormat="1" ht="44.1" customHeight="1">
      <c r="A39" s="37">
        <v>33</v>
      </c>
      <c r="B39" s="22" t="s">
        <v>26</v>
      </c>
      <c r="C39" s="40" t="s">
        <v>128</v>
      </c>
      <c r="D39" s="21" t="s">
        <v>129</v>
      </c>
      <c r="E39" s="41" t="s">
        <v>130</v>
      </c>
      <c r="F39" s="63">
        <v>2851.73</v>
      </c>
      <c r="G39" s="40" t="s">
        <v>821</v>
      </c>
      <c r="H39" s="21">
        <v>1</v>
      </c>
      <c r="I39" s="64">
        <f t="shared" si="0"/>
        <v>99.06</v>
      </c>
      <c r="J39" s="64">
        <f t="shared" si="1"/>
        <v>99.06</v>
      </c>
      <c r="K39" s="63">
        <v>109422.52</v>
      </c>
      <c r="L39" s="65">
        <f t="shared" si="2"/>
        <v>2.6061637037787098E-2</v>
      </c>
      <c r="M39" s="64">
        <f t="shared" si="3"/>
        <v>99.01</v>
      </c>
      <c r="N39" s="21">
        <f t="shared" si="4"/>
        <v>99.01</v>
      </c>
      <c r="O39" s="40" t="s">
        <v>730</v>
      </c>
      <c r="P39" s="66" t="s">
        <v>731</v>
      </c>
      <c r="Q39" s="66" t="s">
        <v>731</v>
      </c>
      <c r="R39" s="21"/>
      <c r="S39" s="64">
        <f t="shared" si="5"/>
        <v>0.99039999999999995</v>
      </c>
      <c r="T39" s="21" t="str">
        <f t="shared" si="6"/>
        <v>是</v>
      </c>
      <c r="U39" s="21" t="s">
        <v>732</v>
      </c>
      <c r="V39" s="67">
        <v>7000</v>
      </c>
      <c r="W39" s="21">
        <v>1</v>
      </c>
      <c r="X39" s="21">
        <v>0.51347949999999998</v>
      </c>
      <c r="Y39" s="21">
        <f t="shared" si="7"/>
        <v>145.31</v>
      </c>
      <c r="Z39" s="21">
        <f t="shared" si="8"/>
        <v>145.31</v>
      </c>
      <c r="AA39" s="68"/>
      <c r="AB39" s="69"/>
      <c r="AC39" s="71">
        <f t="shared" si="12"/>
        <v>0</v>
      </c>
      <c r="AD39" s="70"/>
      <c r="AE39" s="71">
        <f t="shared" si="13"/>
        <v>0</v>
      </c>
      <c r="AF39" s="21"/>
      <c r="AG39" s="21"/>
      <c r="AH39" s="21"/>
      <c r="AI39" s="21">
        <f t="shared" si="9"/>
        <v>145.31</v>
      </c>
      <c r="AJ39" s="21">
        <f t="shared" si="10"/>
        <v>145.31</v>
      </c>
      <c r="AK39" s="71"/>
      <c r="AL39" s="71"/>
      <c r="AM39" s="72">
        <f t="shared" si="11"/>
        <v>145.31</v>
      </c>
      <c r="AO39" s="73"/>
      <c r="AP39" s="73"/>
    </row>
    <row r="40" spans="1:42" s="3" customFormat="1" ht="47.1" customHeight="1">
      <c r="A40" s="37">
        <v>34</v>
      </c>
      <c r="B40" s="22" t="s">
        <v>26</v>
      </c>
      <c r="C40" s="40" t="s">
        <v>131</v>
      </c>
      <c r="D40" s="21" t="s">
        <v>132</v>
      </c>
      <c r="E40" s="41" t="s">
        <v>133</v>
      </c>
      <c r="F40" s="63">
        <v>515.79</v>
      </c>
      <c r="G40" s="40" t="s">
        <v>730</v>
      </c>
      <c r="H40" s="21">
        <v>1</v>
      </c>
      <c r="I40" s="64">
        <f t="shared" si="0"/>
        <v>99.01</v>
      </c>
      <c r="J40" s="64">
        <f t="shared" si="1"/>
        <v>99.01</v>
      </c>
      <c r="K40" s="63">
        <v>725.96</v>
      </c>
      <c r="L40" s="65">
        <f t="shared" si="2"/>
        <v>0.71049369111245797</v>
      </c>
      <c r="M40" s="64">
        <f t="shared" si="3"/>
        <v>99.31</v>
      </c>
      <c r="N40" s="21">
        <f t="shared" si="4"/>
        <v>99.31</v>
      </c>
      <c r="O40" s="40" t="s">
        <v>730</v>
      </c>
      <c r="P40" s="66" t="s">
        <v>731</v>
      </c>
      <c r="Q40" s="66" t="s">
        <v>731</v>
      </c>
      <c r="R40" s="21"/>
      <c r="S40" s="64">
        <f t="shared" si="5"/>
        <v>0.99160000000000004</v>
      </c>
      <c r="T40" s="21" t="str">
        <f t="shared" si="6"/>
        <v>是</v>
      </c>
      <c r="U40" s="21" t="s">
        <v>732</v>
      </c>
      <c r="V40" s="67">
        <v>3200</v>
      </c>
      <c r="W40" s="21">
        <v>1</v>
      </c>
      <c r="X40" s="21">
        <v>0.51347949999999998</v>
      </c>
      <c r="Y40" s="21">
        <f t="shared" si="7"/>
        <v>26.31</v>
      </c>
      <c r="Z40" s="21">
        <f t="shared" si="8"/>
        <v>26.31</v>
      </c>
      <c r="AA40" s="68"/>
      <c r="AB40" s="69"/>
      <c r="AC40" s="71">
        <f t="shared" si="12"/>
        <v>0</v>
      </c>
      <c r="AD40" s="70"/>
      <c r="AE40" s="71">
        <f t="shared" si="13"/>
        <v>0</v>
      </c>
      <c r="AF40" s="21"/>
      <c r="AG40" s="21"/>
      <c r="AH40" s="21"/>
      <c r="AI40" s="21">
        <f t="shared" si="9"/>
        <v>26.31</v>
      </c>
      <c r="AJ40" s="21">
        <f t="shared" si="10"/>
        <v>26.31</v>
      </c>
      <c r="AK40" s="71"/>
      <c r="AL40" s="71"/>
      <c r="AM40" s="72">
        <f t="shared" si="11"/>
        <v>26.31</v>
      </c>
      <c r="AO40" s="73"/>
      <c r="AP40" s="73"/>
    </row>
    <row r="41" spans="1:42" s="3" customFormat="1" ht="24">
      <c r="A41" s="21">
        <v>35</v>
      </c>
      <c r="B41" s="22" t="s">
        <v>26</v>
      </c>
      <c r="C41" s="40" t="s">
        <v>134</v>
      </c>
      <c r="D41" s="21" t="s">
        <v>135</v>
      </c>
      <c r="E41" s="41" t="s">
        <v>136</v>
      </c>
      <c r="F41" s="63">
        <v>952.88</v>
      </c>
      <c r="G41" s="40" t="s">
        <v>822</v>
      </c>
      <c r="H41" s="21">
        <v>1</v>
      </c>
      <c r="I41" s="64">
        <f t="shared" si="0"/>
        <v>99.02</v>
      </c>
      <c r="J41" s="64">
        <f t="shared" si="1"/>
        <v>99.02</v>
      </c>
      <c r="K41" s="63">
        <v>9580.0300000000007</v>
      </c>
      <c r="L41" s="65">
        <f t="shared" si="2"/>
        <v>9.9465241758115594E-2</v>
      </c>
      <c r="M41" s="64">
        <f t="shared" si="3"/>
        <v>99.04</v>
      </c>
      <c r="N41" s="21">
        <f t="shared" si="4"/>
        <v>99.04</v>
      </c>
      <c r="O41" s="40" t="s">
        <v>730</v>
      </c>
      <c r="P41" s="66" t="s">
        <v>731</v>
      </c>
      <c r="Q41" s="66" t="s">
        <v>731</v>
      </c>
      <c r="R41" s="21"/>
      <c r="S41" s="64">
        <f t="shared" si="5"/>
        <v>0.99029999999999996</v>
      </c>
      <c r="T41" s="21" t="str">
        <f t="shared" si="6"/>
        <v>是</v>
      </c>
      <c r="U41" s="21" t="s">
        <v>732</v>
      </c>
      <c r="V41" s="67">
        <v>1660</v>
      </c>
      <c r="W41" s="21">
        <v>1</v>
      </c>
      <c r="X41" s="21">
        <v>0.51347949999999998</v>
      </c>
      <c r="Y41" s="21">
        <f t="shared" si="7"/>
        <v>48.55</v>
      </c>
      <c r="Z41" s="21">
        <f t="shared" si="8"/>
        <v>48.55</v>
      </c>
      <c r="AA41" s="68"/>
      <c r="AB41" s="69"/>
      <c r="AC41" s="71">
        <f t="shared" si="12"/>
        <v>0</v>
      </c>
      <c r="AD41" s="70"/>
      <c r="AE41" s="71">
        <f t="shared" si="13"/>
        <v>0</v>
      </c>
      <c r="AF41" s="21"/>
      <c r="AG41" s="21"/>
      <c r="AH41" s="21"/>
      <c r="AI41" s="21">
        <f t="shared" si="9"/>
        <v>48.55</v>
      </c>
      <c r="AJ41" s="21">
        <f t="shared" si="10"/>
        <v>48.55</v>
      </c>
      <c r="AK41" s="71"/>
      <c r="AL41" s="71"/>
      <c r="AM41" s="72">
        <f t="shared" si="11"/>
        <v>48.55</v>
      </c>
      <c r="AO41" s="73"/>
      <c r="AP41" s="73"/>
    </row>
    <row r="42" spans="1:42" s="3" customFormat="1" ht="49.15" customHeight="1">
      <c r="A42" s="37">
        <v>36</v>
      </c>
      <c r="B42" s="22" t="s">
        <v>26</v>
      </c>
      <c r="C42" s="40" t="s">
        <v>137</v>
      </c>
      <c r="D42" s="21" t="s">
        <v>138</v>
      </c>
      <c r="E42" s="41" t="s">
        <v>139</v>
      </c>
      <c r="F42" s="63">
        <v>313.95999999999998</v>
      </c>
      <c r="G42" s="40" t="s">
        <v>822</v>
      </c>
      <c r="H42" s="21">
        <v>1</v>
      </c>
      <c r="I42" s="64">
        <f t="shared" si="0"/>
        <v>99</v>
      </c>
      <c r="J42" s="64">
        <f t="shared" si="1"/>
        <v>99</v>
      </c>
      <c r="K42" s="63">
        <v>664.29</v>
      </c>
      <c r="L42" s="65">
        <f t="shared" si="2"/>
        <v>0.47262490779629401</v>
      </c>
      <c r="M42" s="64">
        <f t="shared" si="3"/>
        <v>99.21</v>
      </c>
      <c r="N42" s="21">
        <f t="shared" si="4"/>
        <v>99.21</v>
      </c>
      <c r="O42" s="40" t="s">
        <v>730</v>
      </c>
      <c r="P42" s="66" t="s">
        <v>731</v>
      </c>
      <c r="Q42" s="66" t="s">
        <v>731</v>
      </c>
      <c r="R42" s="21"/>
      <c r="S42" s="64">
        <f t="shared" si="5"/>
        <v>0.99109999999999998</v>
      </c>
      <c r="T42" s="21" t="str">
        <f t="shared" si="6"/>
        <v>否</v>
      </c>
      <c r="U42" s="21" t="s">
        <v>735</v>
      </c>
      <c r="V42" s="67" t="s">
        <v>820</v>
      </c>
      <c r="W42" s="21">
        <v>1</v>
      </c>
      <c r="X42" s="21">
        <v>0.51347949999999998</v>
      </c>
      <c r="Y42" s="21">
        <f t="shared" si="7"/>
        <v>16.010000000000002</v>
      </c>
      <c r="Z42" s="21">
        <f t="shared" si="8"/>
        <v>16.010000000000002</v>
      </c>
      <c r="AA42" s="68"/>
      <c r="AB42" s="69"/>
      <c r="AC42" s="71">
        <f t="shared" si="12"/>
        <v>0</v>
      </c>
      <c r="AD42" s="70"/>
      <c r="AE42" s="71">
        <f t="shared" si="13"/>
        <v>0</v>
      </c>
      <c r="AF42" s="21"/>
      <c r="AG42" s="21"/>
      <c r="AH42" s="21"/>
      <c r="AI42" s="21">
        <f t="shared" si="9"/>
        <v>16.010000000000002</v>
      </c>
      <c r="AJ42" s="21">
        <f t="shared" si="10"/>
        <v>16.010000000000002</v>
      </c>
      <c r="AK42" s="71"/>
      <c r="AL42" s="71"/>
      <c r="AM42" s="72">
        <f t="shared" si="11"/>
        <v>16.010000000000002</v>
      </c>
      <c r="AO42" s="73"/>
      <c r="AP42" s="73"/>
    </row>
    <row r="43" spans="1:42" s="3" customFormat="1" ht="47.1" customHeight="1">
      <c r="A43" s="37">
        <v>37</v>
      </c>
      <c r="B43" s="22" t="s">
        <v>26</v>
      </c>
      <c r="C43" s="40" t="s">
        <v>140</v>
      </c>
      <c r="D43" s="21" t="s">
        <v>141</v>
      </c>
      <c r="E43" s="41" t="s">
        <v>142</v>
      </c>
      <c r="F43" s="63">
        <v>1605.02</v>
      </c>
      <c r="G43" s="40" t="s">
        <v>730</v>
      </c>
      <c r="H43" s="21">
        <v>1</v>
      </c>
      <c r="I43" s="64">
        <f t="shared" si="0"/>
        <v>99.03</v>
      </c>
      <c r="J43" s="64">
        <f t="shared" si="1"/>
        <v>99.03</v>
      </c>
      <c r="K43" s="63">
        <v>150549.25</v>
      </c>
      <c r="L43" s="65">
        <f t="shared" si="2"/>
        <v>1.06610959536497E-2</v>
      </c>
      <c r="M43" s="64">
        <f t="shared" si="3"/>
        <v>99</v>
      </c>
      <c r="N43" s="21">
        <f t="shared" si="4"/>
        <v>99</v>
      </c>
      <c r="O43" s="40" t="s">
        <v>730</v>
      </c>
      <c r="P43" s="66" t="s">
        <v>731</v>
      </c>
      <c r="Q43" s="66" t="s">
        <v>731</v>
      </c>
      <c r="R43" s="21"/>
      <c r="S43" s="64">
        <f t="shared" si="5"/>
        <v>0.99019999999999997</v>
      </c>
      <c r="T43" s="21" t="str">
        <f t="shared" si="6"/>
        <v>是</v>
      </c>
      <c r="U43" s="21" t="s">
        <v>732</v>
      </c>
      <c r="V43" s="67">
        <v>8161</v>
      </c>
      <c r="W43" s="21">
        <v>1</v>
      </c>
      <c r="X43" s="21">
        <v>0.51347949999999998</v>
      </c>
      <c r="Y43" s="21">
        <f t="shared" si="7"/>
        <v>81.77</v>
      </c>
      <c r="Z43" s="21">
        <f t="shared" si="8"/>
        <v>81.77</v>
      </c>
      <c r="AA43" s="68"/>
      <c r="AB43" s="69"/>
      <c r="AC43" s="71">
        <f t="shared" si="12"/>
        <v>0</v>
      </c>
      <c r="AD43" s="70"/>
      <c r="AE43" s="71">
        <f t="shared" si="13"/>
        <v>0</v>
      </c>
      <c r="AF43" s="21"/>
      <c r="AG43" s="21"/>
      <c r="AH43" s="21"/>
      <c r="AI43" s="21">
        <f t="shared" si="9"/>
        <v>81.77</v>
      </c>
      <c r="AJ43" s="21">
        <f t="shared" si="10"/>
        <v>81.77</v>
      </c>
      <c r="AK43" s="71"/>
      <c r="AL43" s="71"/>
      <c r="AM43" s="72">
        <f t="shared" si="11"/>
        <v>81.77</v>
      </c>
      <c r="AO43" s="73"/>
      <c r="AP43" s="73"/>
    </row>
    <row r="44" spans="1:42" s="3" customFormat="1" ht="45" customHeight="1">
      <c r="A44" s="21">
        <v>38</v>
      </c>
      <c r="B44" s="22" t="s">
        <v>26</v>
      </c>
      <c r="C44" s="40" t="s">
        <v>143</v>
      </c>
      <c r="D44" s="21" t="s">
        <v>144</v>
      </c>
      <c r="E44" s="41" t="s">
        <v>145</v>
      </c>
      <c r="F44" s="63">
        <v>212.58</v>
      </c>
      <c r="G44" s="40" t="s">
        <v>822</v>
      </c>
      <c r="H44" s="21">
        <v>1</v>
      </c>
      <c r="I44" s="64">
        <f t="shared" si="0"/>
        <v>99</v>
      </c>
      <c r="J44" s="64">
        <f t="shared" si="1"/>
        <v>99</v>
      </c>
      <c r="K44" s="63">
        <v>2595.46</v>
      </c>
      <c r="L44" s="65">
        <f t="shared" si="2"/>
        <v>8.19045564177448E-2</v>
      </c>
      <c r="M44" s="64">
        <f t="shared" si="3"/>
        <v>99.04</v>
      </c>
      <c r="N44" s="21">
        <f t="shared" si="4"/>
        <v>99.04</v>
      </c>
      <c r="O44" s="40" t="s">
        <v>730</v>
      </c>
      <c r="P44" s="66" t="s">
        <v>731</v>
      </c>
      <c r="Q44" s="66" t="s">
        <v>731</v>
      </c>
      <c r="R44" s="21"/>
      <c r="S44" s="64">
        <f t="shared" si="5"/>
        <v>0.99019999999999997</v>
      </c>
      <c r="T44" s="21" t="str">
        <f t="shared" si="6"/>
        <v>否</v>
      </c>
      <c r="U44" s="21" t="s">
        <v>735</v>
      </c>
      <c r="V44" s="67" t="s">
        <v>820</v>
      </c>
      <c r="W44" s="21">
        <v>1</v>
      </c>
      <c r="X44" s="21">
        <v>0.51347949999999998</v>
      </c>
      <c r="Y44" s="21">
        <f t="shared" si="7"/>
        <v>10.83</v>
      </c>
      <c r="Z44" s="21">
        <f t="shared" si="8"/>
        <v>10.83</v>
      </c>
      <c r="AA44" s="68"/>
      <c r="AB44" s="69"/>
      <c r="AC44" s="71">
        <f t="shared" si="12"/>
        <v>0</v>
      </c>
      <c r="AD44" s="70"/>
      <c r="AE44" s="71">
        <f t="shared" si="13"/>
        <v>0</v>
      </c>
      <c r="AF44" s="21"/>
      <c r="AG44" s="21"/>
      <c r="AH44" s="21"/>
      <c r="AI44" s="21">
        <f t="shared" si="9"/>
        <v>10.83</v>
      </c>
      <c r="AJ44" s="21">
        <f t="shared" si="10"/>
        <v>10.83</v>
      </c>
      <c r="AK44" s="71"/>
      <c r="AL44" s="71"/>
      <c r="AM44" s="72">
        <f t="shared" si="11"/>
        <v>10.83</v>
      </c>
      <c r="AO44" s="73"/>
      <c r="AP44" s="73"/>
    </row>
    <row r="45" spans="1:42" s="3" customFormat="1" ht="56.1" customHeight="1">
      <c r="A45" s="37">
        <v>39</v>
      </c>
      <c r="B45" s="22" t="s">
        <v>26</v>
      </c>
      <c r="C45" s="40" t="s">
        <v>146</v>
      </c>
      <c r="D45" s="21" t="s">
        <v>147</v>
      </c>
      <c r="E45" s="41" t="s">
        <v>148</v>
      </c>
      <c r="F45" s="63">
        <v>352.91</v>
      </c>
      <c r="G45" s="40" t="s">
        <v>821</v>
      </c>
      <c r="H45" s="21">
        <v>1</v>
      </c>
      <c r="I45" s="64">
        <f t="shared" si="0"/>
        <v>99</v>
      </c>
      <c r="J45" s="64">
        <f t="shared" si="1"/>
        <v>99</v>
      </c>
      <c r="K45" s="63">
        <v>12679.62</v>
      </c>
      <c r="L45" s="65">
        <f t="shared" si="2"/>
        <v>2.7832853035027898E-2</v>
      </c>
      <c r="M45" s="64">
        <f t="shared" si="3"/>
        <v>99.01</v>
      </c>
      <c r="N45" s="21">
        <f t="shared" si="4"/>
        <v>99.01</v>
      </c>
      <c r="O45" s="40" t="s">
        <v>730</v>
      </c>
      <c r="P45" s="66" t="s">
        <v>731</v>
      </c>
      <c r="Q45" s="66" t="s">
        <v>731</v>
      </c>
      <c r="R45" s="21"/>
      <c r="S45" s="64">
        <f t="shared" si="5"/>
        <v>0.99009999999999998</v>
      </c>
      <c r="T45" s="21" t="str">
        <f t="shared" si="6"/>
        <v>否</v>
      </c>
      <c r="U45" s="21" t="s">
        <v>735</v>
      </c>
      <c r="V45" s="67" t="s">
        <v>820</v>
      </c>
      <c r="W45" s="21">
        <v>1</v>
      </c>
      <c r="X45" s="21">
        <v>0.51347949999999998</v>
      </c>
      <c r="Y45" s="21">
        <f t="shared" si="7"/>
        <v>17.98</v>
      </c>
      <c r="Z45" s="21">
        <f t="shared" si="8"/>
        <v>17.98</v>
      </c>
      <c r="AA45" s="68"/>
      <c r="AB45" s="69"/>
      <c r="AC45" s="71">
        <f t="shared" si="12"/>
        <v>0</v>
      </c>
      <c r="AD45" s="70"/>
      <c r="AE45" s="71">
        <f t="shared" si="13"/>
        <v>0</v>
      </c>
      <c r="AF45" s="21"/>
      <c r="AG45" s="21"/>
      <c r="AH45" s="21"/>
      <c r="AI45" s="21">
        <f t="shared" si="9"/>
        <v>17.98</v>
      </c>
      <c r="AJ45" s="21">
        <f t="shared" si="10"/>
        <v>17.98</v>
      </c>
      <c r="AK45" s="71"/>
      <c r="AL45" s="71"/>
      <c r="AM45" s="72">
        <f t="shared" si="11"/>
        <v>17.98</v>
      </c>
      <c r="AO45" s="73"/>
      <c r="AP45" s="73"/>
    </row>
    <row r="46" spans="1:42" s="3" customFormat="1" ht="39" customHeight="1">
      <c r="A46" s="37">
        <v>40</v>
      </c>
      <c r="B46" s="22" t="s">
        <v>26</v>
      </c>
      <c r="C46" s="40" t="s">
        <v>149</v>
      </c>
      <c r="D46" s="21" t="s">
        <v>150</v>
      </c>
      <c r="E46" s="41" t="s">
        <v>151</v>
      </c>
      <c r="F46" s="63">
        <v>6180.95</v>
      </c>
      <c r="G46" s="40" t="s">
        <v>821</v>
      </c>
      <c r="H46" s="21">
        <v>1</v>
      </c>
      <c r="I46" s="64">
        <f t="shared" si="0"/>
        <v>99.14</v>
      </c>
      <c r="J46" s="64">
        <f t="shared" si="1"/>
        <v>99.14</v>
      </c>
      <c r="K46" s="63">
        <v>181706.78</v>
      </c>
      <c r="L46" s="65">
        <f t="shared" si="2"/>
        <v>3.4016066984402002E-2</v>
      </c>
      <c r="M46" s="64">
        <f t="shared" si="3"/>
        <v>99.01</v>
      </c>
      <c r="N46" s="21">
        <f t="shared" si="4"/>
        <v>99.01</v>
      </c>
      <c r="O46" s="40" t="s">
        <v>730</v>
      </c>
      <c r="P46" s="66" t="s">
        <v>731</v>
      </c>
      <c r="Q46" s="66" t="s">
        <v>731</v>
      </c>
      <c r="R46" s="21"/>
      <c r="S46" s="64">
        <f t="shared" si="5"/>
        <v>0.99080000000000001</v>
      </c>
      <c r="T46" s="21" t="str">
        <f t="shared" si="6"/>
        <v>是</v>
      </c>
      <c r="U46" s="21" t="s">
        <v>732</v>
      </c>
      <c r="V46" s="67">
        <v>39000</v>
      </c>
      <c r="W46" s="21">
        <v>1</v>
      </c>
      <c r="X46" s="21">
        <v>0.51347949999999998</v>
      </c>
      <c r="Y46" s="21">
        <f t="shared" si="7"/>
        <v>315.04000000000002</v>
      </c>
      <c r="Z46" s="21">
        <f t="shared" si="8"/>
        <v>315.04000000000002</v>
      </c>
      <c r="AA46" s="68"/>
      <c r="AB46" s="69"/>
      <c r="AC46" s="71">
        <f t="shared" si="12"/>
        <v>0</v>
      </c>
      <c r="AD46" s="70"/>
      <c r="AE46" s="71">
        <f t="shared" si="13"/>
        <v>0</v>
      </c>
      <c r="AF46" s="21"/>
      <c r="AG46" s="21"/>
      <c r="AH46" s="21"/>
      <c r="AI46" s="21">
        <f t="shared" si="9"/>
        <v>315.04000000000002</v>
      </c>
      <c r="AJ46" s="21">
        <f t="shared" si="10"/>
        <v>315.04000000000002</v>
      </c>
      <c r="AK46" s="71">
        <v>371.54</v>
      </c>
      <c r="AL46" s="71">
        <f>AK46</f>
        <v>371.54</v>
      </c>
      <c r="AM46" s="72">
        <f t="shared" si="11"/>
        <v>0</v>
      </c>
      <c r="AO46" s="73"/>
      <c r="AP46" s="73"/>
    </row>
    <row r="47" spans="1:42" s="3" customFormat="1" ht="24">
      <c r="A47" s="21">
        <v>41</v>
      </c>
      <c r="B47" s="22" t="s">
        <v>26</v>
      </c>
      <c r="C47" s="40" t="s">
        <v>152</v>
      </c>
      <c r="D47" s="21" t="s">
        <v>153</v>
      </c>
      <c r="E47" s="41" t="s">
        <v>154</v>
      </c>
      <c r="F47" s="63">
        <v>255.11</v>
      </c>
      <c r="G47" s="40" t="s">
        <v>821</v>
      </c>
      <c r="H47" s="21">
        <v>1</v>
      </c>
      <c r="I47" s="64">
        <f t="shared" si="0"/>
        <v>99</v>
      </c>
      <c r="J47" s="64">
        <f t="shared" si="1"/>
        <v>99</v>
      </c>
      <c r="K47" s="63">
        <v>6608.56</v>
      </c>
      <c r="L47" s="65">
        <f t="shared" si="2"/>
        <v>3.86029634292493E-2</v>
      </c>
      <c r="M47" s="64">
        <f t="shared" si="3"/>
        <v>99.02</v>
      </c>
      <c r="N47" s="21">
        <f t="shared" si="4"/>
        <v>99.02</v>
      </c>
      <c r="O47" s="40" t="s">
        <v>730</v>
      </c>
      <c r="P47" s="66" t="s">
        <v>731</v>
      </c>
      <c r="Q47" s="66" t="s">
        <v>731</v>
      </c>
      <c r="R47" s="21"/>
      <c r="S47" s="64">
        <f t="shared" si="5"/>
        <v>0.99009999999999998</v>
      </c>
      <c r="T47" s="21" t="str">
        <f t="shared" si="6"/>
        <v>否</v>
      </c>
      <c r="U47" s="21" t="s">
        <v>735</v>
      </c>
      <c r="V47" s="67" t="s">
        <v>820</v>
      </c>
      <c r="W47" s="21">
        <v>1</v>
      </c>
      <c r="X47" s="21">
        <v>0.51347949999999998</v>
      </c>
      <c r="Y47" s="21">
        <f t="shared" si="7"/>
        <v>13</v>
      </c>
      <c r="Z47" s="21">
        <f t="shared" si="8"/>
        <v>13</v>
      </c>
      <c r="AA47" s="68"/>
      <c r="AB47" s="69"/>
      <c r="AC47" s="71">
        <f t="shared" si="12"/>
        <v>0</v>
      </c>
      <c r="AD47" s="70"/>
      <c r="AE47" s="71">
        <f t="shared" si="13"/>
        <v>0</v>
      </c>
      <c r="AF47" s="21"/>
      <c r="AG47" s="21"/>
      <c r="AH47" s="21"/>
      <c r="AI47" s="21">
        <f t="shared" si="9"/>
        <v>13</v>
      </c>
      <c r="AJ47" s="21">
        <f t="shared" si="10"/>
        <v>13</v>
      </c>
      <c r="AK47" s="71"/>
      <c r="AL47" s="71"/>
      <c r="AM47" s="72">
        <f t="shared" si="11"/>
        <v>13</v>
      </c>
      <c r="AO47" s="73"/>
      <c r="AP47" s="73"/>
    </row>
    <row r="48" spans="1:42" s="3" customFormat="1" ht="52.15" customHeight="1">
      <c r="A48" s="37">
        <v>42</v>
      </c>
      <c r="B48" s="22" t="s">
        <v>26</v>
      </c>
      <c r="C48" s="40" t="s">
        <v>155</v>
      </c>
      <c r="D48" s="21" t="s">
        <v>156</v>
      </c>
      <c r="E48" s="41" t="s">
        <v>157</v>
      </c>
      <c r="F48" s="63">
        <v>490.68</v>
      </c>
      <c r="G48" s="40" t="s">
        <v>822</v>
      </c>
      <c r="H48" s="21">
        <v>1</v>
      </c>
      <c r="I48" s="64">
        <f t="shared" si="0"/>
        <v>99.01</v>
      </c>
      <c r="J48" s="64">
        <f t="shared" si="1"/>
        <v>99.01</v>
      </c>
      <c r="K48" s="63">
        <v>8991.16</v>
      </c>
      <c r="L48" s="65">
        <f t="shared" si="2"/>
        <v>5.4573603406012097E-2</v>
      </c>
      <c r="M48" s="64">
        <f t="shared" si="3"/>
        <v>99.02</v>
      </c>
      <c r="N48" s="21">
        <f t="shared" si="4"/>
        <v>99.02</v>
      </c>
      <c r="O48" s="40" t="s">
        <v>730</v>
      </c>
      <c r="P48" s="66" t="s">
        <v>731</v>
      </c>
      <c r="Q48" s="66" t="s">
        <v>731</v>
      </c>
      <c r="R48" s="21"/>
      <c r="S48" s="64">
        <f t="shared" si="5"/>
        <v>0.99019999999999997</v>
      </c>
      <c r="T48" s="21" t="str">
        <f t="shared" si="6"/>
        <v>否</v>
      </c>
      <c r="U48" s="21" t="s">
        <v>735</v>
      </c>
      <c r="V48" s="67" t="s">
        <v>820</v>
      </c>
      <c r="W48" s="21">
        <v>1</v>
      </c>
      <c r="X48" s="21">
        <v>0.51347949999999998</v>
      </c>
      <c r="Y48" s="21">
        <f t="shared" si="7"/>
        <v>25</v>
      </c>
      <c r="Z48" s="21">
        <f t="shared" si="8"/>
        <v>25</v>
      </c>
      <c r="AA48" s="68"/>
      <c r="AB48" s="69"/>
      <c r="AC48" s="71">
        <f t="shared" si="12"/>
        <v>0</v>
      </c>
      <c r="AD48" s="70"/>
      <c r="AE48" s="71">
        <f t="shared" si="13"/>
        <v>0</v>
      </c>
      <c r="AF48" s="21"/>
      <c r="AG48" s="21"/>
      <c r="AH48" s="21"/>
      <c r="AI48" s="21">
        <f t="shared" si="9"/>
        <v>25</v>
      </c>
      <c r="AJ48" s="63">
        <f t="shared" si="10"/>
        <v>25</v>
      </c>
      <c r="AK48" s="71"/>
      <c r="AL48" s="71"/>
      <c r="AM48" s="72">
        <f t="shared" si="11"/>
        <v>25</v>
      </c>
      <c r="AO48" s="73"/>
      <c r="AP48" s="73"/>
    </row>
    <row r="49" spans="1:42" s="3" customFormat="1" ht="24">
      <c r="A49" s="37">
        <v>43</v>
      </c>
      <c r="B49" s="22" t="s">
        <v>26</v>
      </c>
      <c r="C49" s="40" t="s">
        <v>158</v>
      </c>
      <c r="D49" s="21" t="s">
        <v>159</v>
      </c>
      <c r="E49" s="41" t="s">
        <v>160</v>
      </c>
      <c r="F49" s="63">
        <v>3878.6</v>
      </c>
      <c r="G49" s="40" t="s">
        <v>821</v>
      </c>
      <c r="H49" s="21">
        <v>1</v>
      </c>
      <c r="I49" s="64">
        <f t="shared" si="0"/>
        <v>99.09</v>
      </c>
      <c r="J49" s="64">
        <f t="shared" si="1"/>
        <v>99.09</v>
      </c>
      <c r="K49" s="63">
        <v>89520.25</v>
      </c>
      <c r="L49" s="65">
        <f t="shared" si="2"/>
        <v>4.3326509923732298E-2</v>
      </c>
      <c r="M49" s="64">
        <f t="shared" si="3"/>
        <v>99.02</v>
      </c>
      <c r="N49" s="21">
        <f t="shared" si="4"/>
        <v>99.02</v>
      </c>
      <c r="O49" s="40" t="s">
        <v>730</v>
      </c>
      <c r="P49" s="66" t="s">
        <v>731</v>
      </c>
      <c r="Q49" s="66" t="s">
        <v>731</v>
      </c>
      <c r="R49" s="21"/>
      <c r="S49" s="64">
        <f t="shared" si="5"/>
        <v>0.99060000000000004</v>
      </c>
      <c r="T49" s="21" t="str">
        <f t="shared" si="6"/>
        <v>是</v>
      </c>
      <c r="U49" s="21" t="s">
        <v>732</v>
      </c>
      <c r="V49" s="67">
        <v>6640</v>
      </c>
      <c r="W49" s="21">
        <v>1</v>
      </c>
      <c r="X49" s="21">
        <v>0.51347949999999998</v>
      </c>
      <c r="Y49" s="21">
        <f t="shared" si="7"/>
        <v>197.66</v>
      </c>
      <c r="Z49" s="21">
        <f t="shared" si="8"/>
        <v>197.66</v>
      </c>
      <c r="AA49" s="68"/>
      <c r="AB49" s="69"/>
      <c r="AC49" s="71">
        <f t="shared" si="12"/>
        <v>0</v>
      </c>
      <c r="AD49" s="70"/>
      <c r="AE49" s="71">
        <f t="shared" si="13"/>
        <v>0</v>
      </c>
      <c r="AF49" s="21"/>
      <c r="AG49" s="21"/>
      <c r="AH49" s="21"/>
      <c r="AI49" s="21">
        <f t="shared" si="9"/>
        <v>197.66</v>
      </c>
      <c r="AJ49" s="21">
        <f t="shared" si="10"/>
        <v>197.66</v>
      </c>
      <c r="AK49" s="71"/>
      <c r="AL49" s="71"/>
      <c r="AM49" s="72">
        <f t="shared" si="11"/>
        <v>197.66</v>
      </c>
      <c r="AO49" s="73"/>
      <c r="AP49" s="73"/>
    </row>
    <row r="50" spans="1:42" s="3" customFormat="1" ht="48" customHeight="1">
      <c r="A50" s="21">
        <v>44</v>
      </c>
      <c r="B50" s="22" t="s">
        <v>26</v>
      </c>
      <c r="C50" s="40" t="s">
        <v>161</v>
      </c>
      <c r="D50" s="21" t="s">
        <v>162</v>
      </c>
      <c r="E50" s="41" t="s">
        <v>163</v>
      </c>
      <c r="F50" s="63">
        <v>8174.72</v>
      </c>
      <c r="G50" s="40" t="s">
        <v>822</v>
      </c>
      <c r="H50" s="21">
        <v>1</v>
      </c>
      <c r="I50" s="64">
        <f t="shared" si="0"/>
        <v>99.19</v>
      </c>
      <c r="J50" s="64">
        <f t="shared" si="1"/>
        <v>99.19</v>
      </c>
      <c r="K50" s="63">
        <v>23881.37</v>
      </c>
      <c r="L50" s="65">
        <f t="shared" si="2"/>
        <v>0.34230532000467301</v>
      </c>
      <c r="M50" s="64">
        <f t="shared" si="3"/>
        <v>99.15</v>
      </c>
      <c r="N50" s="21">
        <f t="shared" si="4"/>
        <v>99.15</v>
      </c>
      <c r="O50" s="40" t="s">
        <v>730</v>
      </c>
      <c r="P50" s="66" t="s">
        <v>731</v>
      </c>
      <c r="Q50" s="66" t="s">
        <v>731</v>
      </c>
      <c r="R50" s="21"/>
      <c r="S50" s="64">
        <f t="shared" si="5"/>
        <v>0.99170000000000003</v>
      </c>
      <c r="T50" s="21" t="str">
        <f t="shared" si="6"/>
        <v>是</v>
      </c>
      <c r="U50" s="21" t="s">
        <v>732</v>
      </c>
      <c r="V50" s="67">
        <v>100000</v>
      </c>
      <c r="W50" s="21">
        <v>1</v>
      </c>
      <c r="X50" s="21">
        <v>0.51347949999999998</v>
      </c>
      <c r="Y50" s="21">
        <f t="shared" si="7"/>
        <v>416.97</v>
      </c>
      <c r="Z50" s="21">
        <f t="shared" si="8"/>
        <v>416.97</v>
      </c>
      <c r="AA50" s="68"/>
      <c r="AB50" s="69"/>
      <c r="AC50" s="71">
        <f t="shared" si="12"/>
        <v>0</v>
      </c>
      <c r="AD50" s="70"/>
      <c r="AE50" s="71">
        <f t="shared" si="13"/>
        <v>0</v>
      </c>
      <c r="AF50" s="21"/>
      <c r="AG50" s="21"/>
      <c r="AH50" s="21"/>
      <c r="AI50" s="21">
        <f t="shared" si="9"/>
        <v>416.97</v>
      </c>
      <c r="AJ50" s="21">
        <f t="shared" si="10"/>
        <v>416.97</v>
      </c>
      <c r="AK50" s="71"/>
      <c r="AL50" s="71"/>
      <c r="AM50" s="72">
        <f t="shared" si="11"/>
        <v>416.97</v>
      </c>
      <c r="AO50" s="73"/>
      <c r="AP50" s="73"/>
    </row>
    <row r="51" spans="1:42" s="3" customFormat="1" ht="45" customHeight="1">
      <c r="A51" s="37">
        <v>45</v>
      </c>
      <c r="B51" s="22" t="s">
        <v>26</v>
      </c>
      <c r="C51" s="40" t="s">
        <v>164</v>
      </c>
      <c r="D51" s="21" t="s">
        <v>165</v>
      </c>
      <c r="E51" s="41" t="s">
        <v>166</v>
      </c>
      <c r="F51" s="63">
        <v>5782.63</v>
      </c>
      <c r="G51" s="40" t="s">
        <v>821</v>
      </c>
      <c r="H51" s="21">
        <v>1</v>
      </c>
      <c r="I51" s="64">
        <f t="shared" si="0"/>
        <v>99.13</v>
      </c>
      <c r="J51" s="64">
        <f t="shared" si="1"/>
        <v>99.13</v>
      </c>
      <c r="K51" s="63">
        <v>150174.1</v>
      </c>
      <c r="L51" s="65">
        <f t="shared" si="2"/>
        <v>3.85061738342364E-2</v>
      </c>
      <c r="M51" s="64">
        <f t="shared" si="3"/>
        <v>99.02</v>
      </c>
      <c r="N51" s="21">
        <f t="shared" si="4"/>
        <v>99.02</v>
      </c>
      <c r="O51" s="40" t="s">
        <v>730</v>
      </c>
      <c r="P51" s="66" t="s">
        <v>731</v>
      </c>
      <c r="Q51" s="66" t="s">
        <v>731</v>
      </c>
      <c r="R51" s="21"/>
      <c r="S51" s="64">
        <f t="shared" si="5"/>
        <v>0.99080000000000001</v>
      </c>
      <c r="T51" s="21" t="str">
        <f t="shared" si="6"/>
        <v>是</v>
      </c>
      <c r="U51" s="21" t="s">
        <v>732</v>
      </c>
      <c r="V51" s="67">
        <v>6500</v>
      </c>
      <c r="W51" s="21">
        <v>1</v>
      </c>
      <c r="X51" s="21">
        <v>0.51347949999999998</v>
      </c>
      <c r="Y51" s="21">
        <f t="shared" si="7"/>
        <v>294.74</v>
      </c>
      <c r="Z51" s="21">
        <f t="shared" si="8"/>
        <v>294.74</v>
      </c>
      <c r="AA51" s="68" t="s">
        <v>167</v>
      </c>
      <c r="AB51" s="69">
        <v>0.05</v>
      </c>
      <c r="AC51" s="71">
        <f t="shared" si="12"/>
        <v>289.13</v>
      </c>
      <c r="AD51" s="74">
        <f>X51</f>
        <v>0.51347949999999998</v>
      </c>
      <c r="AE51" s="71">
        <f t="shared" si="13"/>
        <v>148.46</v>
      </c>
      <c r="AF51" s="21"/>
      <c r="AG51" s="21"/>
      <c r="AH51" s="21"/>
      <c r="AI51" s="21">
        <f t="shared" si="9"/>
        <v>443.2</v>
      </c>
      <c r="AJ51" s="21">
        <f t="shared" si="10"/>
        <v>443.2</v>
      </c>
      <c r="AK51" s="71"/>
      <c r="AL51" s="71"/>
      <c r="AM51" s="72">
        <f t="shared" si="11"/>
        <v>443.2</v>
      </c>
      <c r="AN51" s="75"/>
      <c r="AO51" s="73"/>
      <c r="AP51" s="73"/>
    </row>
    <row r="52" spans="1:42" s="3" customFormat="1" ht="42" customHeight="1">
      <c r="A52" s="37">
        <v>46</v>
      </c>
      <c r="B52" s="22" t="s">
        <v>26</v>
      </c>
      <c r="C52" s="40" t="s">
        <v>168</v>
      </c>
      <c r="D52" s="21" t="s">
        <v>169</v>
      </c>
      <c r="E52" s="41" t="s">
        <v>170</v>
      </c>
      <c r="F52" s="63">
        <v>739.58</v>
      </c>
      <c r="G52" s="40" t="s">
        <v>821</v>
      </c>
      <c r="H52" s="21">
        <v>1</v>
      </c>
      <c r="I52" s="64">
        <f t="shared" si="0"/>
        <v>99.01</v>
      </c>
      <c r="J52" s="64">
        <f t="shared" si="1"/>
        <v>99.01</v>
      </c>
      <c r="K52" s="63">
        <v>6950.45</v>
      </c>
      <c r="L52" s="65">
        <f t="shared" si="2"/>
        <v>0.10640749879504199</v>
      </c>
      <c r="M52" s="64">
        <f t="shared" si="3"/>
        <v>99.05</v>
      </c>
      <c r="N52" s="21">
        <f t="shared" si="4"/>
        <v>99.05</v>
      </c>
      <c r="O52" s="40" t="s">
        <v>730</v>
      </c>
      <c r="P52" s="66" t="s">
        <v>731</v>
      </c>
      <c r="Q52" s="66" t="s">
        <v>731</v>
      </c>
      <c r="R52" s="21"/>
      <c r="S52" s="64">
        <f t="shared" si="5"/>
        <v>0.99029999999999996</v>
      </c>
      <c r="T52" s="21" t="str">
        <f t="shared" si="6"/>
        <v>是</v>
      </c>
      <c r="U52" s="21" t="s">
        <v>732</v>
      </c>
      <c r="V52" s="67">
        <v>4500</v>
      </c>
      <c r="W52" s="21">
        <v>1</v>
      </c>
      <c r="X52" s="21">
        <v>0.51347949999999998</v>
      </c>
      <c r="Y52" s="21">
        <f t="shared" si="7"/>
        <v>37.68</v>
      </c>
      <c r="Z52" s="21">
        <f t="shared" si="8"/>
        <v>37.68</v>
      </c>
      <c r="AA52" s="68"/>
      <c r="AB52" s="69"/>
      <c r="AC52" s="71">
        <f t="shared" si="12"/>
        <v>0</v>
      </c>
      <c r="AD52" s="70"/>
      <c r="AE52" s="71">
        <f t="shared" si="13"/>
        <v>0</v>
      </c>
      <c r="AF52" s="21"/>
      <c r="AG52" s="21"/>
      <c r="AH52" s="21"/>
      <c r="AI52" s="21">
        <f t="shared" si="9"/>
        <v>37.68</v>
      </c>
      <c r="AJ52" s="21">
        <f t="shared" si="10"/>
        <v>37.68</v>
      </c>
      <c r="AK52" s="71"/>
      <c r="AL52" s="71"/>
      <c r="AM52" s="72">
        <f t="shared" si="11"/>
        <v>37.68</v>
      </c>
      <c r="AO52" s="73"/>
      <c r="AP52" s="73"/>
    </row>
    <row r="53" spans="1:42" s="3" customFormat="1" ht="34.15" customHeight="1">
      <c r="A53" s="21">
        <v>47</v>
      </c>
      <c r="B53" s="22" t="s">
        <v>26</v>
      </c>
      <c r="C53" s="40" t="s">
        <v>171</v>
      </c>
      <c r="D53" s="21" t="s">
        <v>172</v>
      </c>
      <c r="E53" s="41" t="s">
        <v>173</v>
      </c>
      <c r="F53" s="63">
        <v>948.31</v>
      </c>
      <c r="G53" s="40" t="s">
        <v>821</v>
      </c>
      <c r="H53" s="21">
        <v>1</v>
      </c>
      <c r="I53" s="64">
        <f t="shared" si="0"/>
        <v>99.02</v>
      </c>
      <c r="J53" s="64">
        <f t="shared" si="1"/>
        <v>99.02</v>
      </c>
      <c r="K53" s="63">
        <v>7120.83</v>
      </c>
      <c r="L53" s="65">
        <f t="shared" si="2"/>
        <v>0.13317408223479599</v>
      </c>
      <c r="M53" s="64">
        <f t="shared" si="3"/>
        <v>99.06</v>
      </c>
      <c r="N53" s="21">
        <f t="shared" si="4"/>
        <v>99.06</v>
      </c>
      <c r="O53" s="40" t="s">
        <v>730</v>
      </c>
      <c r="P53" s="66" t="s">
        <v>731</v>
      </c>
      <c r="Q53" s="66" t="s">
        <v>731</v>
      </c>
      <c r="R53" s="21"/>
      <c r="S53" s="64">
        <f t="shared" si="5"/>
        <v>0.99039999999999995</v>
      </c>
      <c r="T53" s="21" t="str">
        <f t="shared" si="6"/>
        <v>是</v>
      </c>
      <c r="U53" s="21" t="s">
        <v>732</v>
      </c>
      <c r="V53" s="67">
        <v>1097</v>
      </c>
      <c r="W53" s="21">
        <v>1</v>
      </c>
      <c r="X53" s="21">
        <v>0.51347949999999998</v>
      </c>
      <c r="Y53" s="21">
        <f t="shared" si="7"/>
        <v>48.32</v>
      </c>
      <c r="Z53" s="21">
        <f t="shared" si="8"/>
        <v>48.32</v>
      </c>
      <c r="AA53" s="68"/>
      <c r="AB53" s="69"/>
      <c r="AC53" s="71">
        <f t="shared" si="12"/>
        <v>0</v>
      </c>
      <c r="AD53" s="70"/>
      <c r="AE53" s="71">
        <f t="shared" si="13"/>
        <v>0</v>
      </c>
      <c r="AF53" s="21"/>
      <c r="AG53" s="21"/>
      <c r="AH53" s="21"/>
      <c r="AI53" s="21">
        <f t="shared" si="9"/>
        <v>48.32</v>
      </c>
      <c r="AJ53" s="21">
        <f t="shared" si="10"/>
        <v>48.32</v>
      </c>
      <c r="AK53" s="71"/>
      <c r="AL53" s="71"/>
      <c r="AM53" s="72">
        <f t="shared" si="11"/>
        <v>48.32</v>
      </c>
      <c r="AO53" s="73"/>
      <c r="AP53" s="73"/>
    </row>
    <row r="54" spans="1:42" s="3" customFormat="1" ht="52.15" customHeight="1">
      <c r="A54" s="37">
        <v>48</v>
      </c>
      <c r="B54" s="22" t="s">
        <v>26</v>
      </c>
      <c r="C54" s="40" t="s">
        <v>174</v>
      </c>
      <c r="D54" s="21" t="s">
        <v>175</v>
      </c>
      <c r="E54" s="41" t="s">
        <v>176</v>
      </c>
      <c r="F54" s="63">
        <v>512.44000000000005</v>
      </c>
      <c r="G54" s="40" t="s">
        <v>821</v>
      </c>
      <c r="H54" s="21">
        <v>1</v>
      </c>
      <c r="I54" s="64">
        <f t="shared" si="0"/>
        <v>99.01</v>
      </c>
      <c r="J54" s="64">
        <f t="shared" si="1"/>
        <v>99.01</v>
      </c>
      <c r="K54" s="63">
        <v>1481.36</v>
      </c>
      <c r="L54" s="65">
        <f t="shared" si="2"/>
        <v>0.345925365880002</v>
      </c>
      <c r="M54" s="64">
        <f t="shared" si="3"/>
        <v>99.15</v>
      </c>
      <c r="N54" s="21">
        <f t="shared" si="4"/>
        <v>99.15</v>
      </c>
      <c r="O54" s="40" t="s">
        <v>730</v>
      </c>
      <c r="P54" s="66" t="s">
        <v>731</v>
      </c>
      <c r="Q54" s="66" t="s">
        <v>731</v>
      </c>
      <c r="R54" s="21"/>
      <c r="S54" s="64">
        <f t="shared" si="5"/>
        <v>0.99080000000000001</v>
      </c>
      <c r="T54" s="21" t="str">
        <f t="shared" si="6"/>
        <v>是</v>
      </c>
      <c r="U54" s="21" t="s">
        <v>732</v>
      </c>
      <c r="V54" s="67">
        <v>1600</v>
      </c>
      <c r="W54" s="21">
        <v>1</v>
      </c>
      <c r="X54" s="21">
        <v>0.51347949999999998</v>
      </c>
      <c r="Y54" s="21">
        <f t="shared" si="7"/>
        <v>26.12</v>
      </c>
      <c r="Z54" s="21">
        <f t="shared" si="8"/>
        <v>26.12</v>
      </c>
      <c r="AA54" s="68"/>
      <c r="AB54" s="69"/>
      <c r="AC54" s="71">
        <f t="shared" si="12"/>
        <v>0</v>
      </c>
      <c r="AD54" s="70"/>
      <c r="AE54" s="71">
        <f t="shared" si="13"/>
        <v>0</v>
      </c>
      <c r="AF54" s="21"/>
      <c r="AG54" s="21"/>
      <c r="AH54" s="21"/>
      <c r="AI54" s="21">
        <f t="shared" si="9"/>
        <v>26.12</v>
      </c>
      <c r="AJ54" s="21">
        <f t="shared" si="10"/>
        <v>26.12</v>
      </c>
      <c r="AK54" s="71"/>
      <c r="AL54" s="71"/>
      <c r="AM54" s="72">
        <f t="shared" si="11"/>
        <v>26.12</v>
      </c>
      <c r="AO54" s="73"/>
      <c r="AP54" s="73"/>
    </row>
    <row r="55" spans="1:42" s="3" customFormat="1" ht="24">
      <c r="A55" s="37">
        <v>49</v>
      </c>
      <c r="B55" s="22" t="s">
        <v>26</v>
      </c>
      <c r="C55" s="40" t="s">
        <v>177</v>
      </c>
      <c r="D55" s="21" t="s">
        <v>178</v>
      </c>
      <c r="E55" s="41" t="s">
        <v>179</v>
      </c>
      <c r="F55" s="63">
        <v>387.32</v>
      </c>
      <c r="G55" s="40" t="s">
        <v>730</v>
      </c>
      <c r="H55" s="21">
        <v>1</v>
      </c>
      <c r="I55" s="64">
        <f t="shared" si="0"/>
        <v>99</v>
      </c>
      <c r="J55" s="64">
        <f t="shared" si="1"/>
        <v>99</v>
      </c>
      <c r="K55" s="63">
        <v>1328.21</v>
      </c>
      <c r="L55" s="65">
        <f t="shared" si="2"/>
        <v>0.29161051339773097</v>
      </c>
      <c r="M55" s="64">
        <f t="shared" si="3"/>
        <v>99.13</v>
      </c>
      <c r="N55" s="21">
        <f t="shared" si="4"/>
        <v>99.13</v>
      </c>
      <c r="O55" s="40" t="s">
        <v>730</v>
      </c>
      <c r="P55" s="66" t="s">
        <v>731</v>
      </c>
      <c r="Q55" s="66" t="s">
        <v>731</v>
      </c>
      <c r="R55" s="21"/>
      <c r="S55" s="64">
        <f t="shared" si="5"/>
        <v>0.99070000000000003</v>
      </c>
      <c r="T55" s="21" t="str">
        <f t="shared" si="6"/>
        <v>否</v>
      </c>
      <c r="U55" s="21" t="s">
        <v>735</v>
      </c>
      <c r="V55" s="67" t="s">
        <v>820</v>
      </c>
      <c r="W55" s="21">
        <v>1</v>
      </c>
      <c r="X55" s="21">
        <v>0.51347949999999998</v>
      </c>
      <c r="Y55" s="21">
        <f t="shared" si="7"/>
        <v>19.739999999999998</v>
      </c>
      <c r="Z55" s="21">
        <f t="shared" si="8"/>
        <v>19.739999999999998</v>
      </c>
      <c r="AA55" s="68"/>
      <c r="AB55" s="69"/>
      <c r="AC55" s="71">
        <f t="shared" si="12"/>
        <v>0</v>
      </c>
      <c r="AD55" s="70"/>
      <c r="AE55" s="71">
        <f t="shared" si="13"/>
        <v>0</v>
      </c>
      <c r="AF55" s="21"/>
      <c r="AG55" s="21"/>
      <c r="AH55" s="21"/>
      <c r="AI55" s="21">
        <f t="shared" si="9"/>
        <v>19.739999999999998</v>
      </c>
      <c r="AJ55" s="21">
        <f t="shared" si="10"/>
        <v>19.739999999999998</v>
      </c>
      <c r="AK55" s="71"/>
      <c r="AL55" s="71"/>
      <c r="AM55" s="72">
        <f t="shared" si="11"/>
        <v>19.739999999999998</v>
      </c>
      <c r="AO55" s="73"/>
      <c r="AP55" s="73"/>
    </row>
    <row r="56" spans="1:42" s="3" customFormat="1" ht="24">
      <c r="A56" s="21">
        <v>50</v>
      </c>
      <c r="B56" s="22" t="s">
        <v>26</v>
      </c>
      <c r="C56" s="40" t="s">
        <v>180</v>
      </c>
      <c r="D56" s="21" t="s">
        <v>181</v>
      </c>
      <c r="E56" s="41" t="s">
        <v>182</v>
      </c>
      <c r="F56" s="63">
        <v>4931.24</v>
      </c>
      <c r="G56" s="40" t="s">
        <v>821</v>
      </c>
      <c r="H56" s="21">
        <v>1</v>
      </c>
      <c r="I56" s="64">
        <f t="shared" si="0"/>
        <v>99.11</v>
      </c>
      <c r="J56" s="64">
        <f t="shared" si="1"/>
        <v>99.11</v>
      </c>
      <c r="K56" s="63">
        <v>200647.93</v>
      </c>
      <c r="L56" s="65">
        <f t="shared" si="2"/>
        <v>2.4576580481044601E-2</v>
      </c>
      <c r="M56" s="64">
        <f t="shared" si="3"/>
        <v>99.01</v>
      </c>
      <c r="N56" s="21">
        <f t="shared" si="4"/>
        <v>99.01</v>
      </c>
      <c r="O56" s="40" t="s">
        <v>730</v>
      </c>
      <c r="P56" s="66" t="s">
        <v>731</v>
      </c>
      <c r="Q56" s="66" t="s">
        <v>731</v>
      </c>
      <c r="R56" s="21"/>
      <c r="S56" s="64">
        <f t="shared" si="5"/>
        <v>0.99060000000000004</v>
      </c>
      <c r="T56" s="21" t="str">
        <f t="shared" si="6"/>
        <v>是</v>
      </c>
      <c r="U56" s="21" t="s">
        <v>732</v>
      </c>
      <c r="V56" s="67">
        <v>2500</v>
      </c>
      <c r="W56" s="21">
        <v>1</v>
      </c>
      <c r="X56" s="21">
        <v>0.51347949999999998</v>
      </c>
      <c r="Y56" s="21">
        <f t="shared" si="7"/>
        <v>251.3</v>
      </c>
      <c r="Z56" s="21">
        <f t="shared" si="8"/>
        <v>251.3</v>
      </c>
      <c r="AA56" s="68"/>
      <c r="AB56" s="69"/>
      <c r="AC56" s="71">
        <f t="shared" si="12"/>
        <v>0</v>
      </c>
      <c r="AD56" s="70"/>
      <c r="AE56" s="71">
        <f t="shared" si="13"/>
        <v>0</v>
      </c>
      <c r="AF56" s="21"/>
      <c r="AG56" s="21"/>
      <c r="AH56" s="21"/>
      <c r="AI56" s="21">
        <f t="shared" si="9"/>
        <v>251.3</v>
      </c>
      <c r="AJ56" s="21">
        <f t="shared" si="10"/>
        <v>251.3</v>
      </c>
      <c r="AK56" s="71"/>
      <c r="AL56" s="71"/>
      <c r="AM56" s="72">
        <f t="shared" si="11"/>
        <v>251.3</v>
      </c>
      <c r="AO56" s="73"/>
      <c r="AP56" s="73"/>
    </row>
    <row r="57" spans="1:42" s="3" customFormat="1" ht="37.15" customHeight="1">
      <c r="A57" s="37">
        <v>51</v>
      </c>
      <c r="B57" s="22" t="s">
        <v>26</v>
      </c>
      <c r="C57" s="40" t="s">
        <v>183</v>
      </c>
      <c r="D57" s="21" t="s">
        <v>184</v>
      </c>
      <c r="E57" s="41" t="s">
        <v>185</v>
      </c>
      <c r="F57" s="63">
        <v>456.89</v>
      </c>
      <c r="G57" s="40" t="s">
        <v>821</v>
      </c>
      <c r="H57" s="21">
        <v>1</v>
      </c>
      <c r="I57" s="64">
        <f t="shared" si="0"/>
        <v>99.01</v>
      </c>
      <c r="J57" s="64">
        <f t="shared" si="1"/>
        <v>99.01</v>
      </c>
      <c r="K57" s="63">
        <v>122139.44</v>
      </c>
      <c r="L57" s="65">
        <f t="shared" si="2"/>
        <v>3.74072453582561E-3</v>
      </c>
      <c r="M57" s="64">
        <f t="shared" si="3"/>
        <v>99</v>
      </c>
      <c r="N57" s="21">
        <f t="shared" si="4"/>
        <v>99</v>
      </c>
      <c r="O57" s="40" t="s">
        <v>730</v>
      </c>
      <c r="P57" s="66" t="s">
        <v>731</v>
      </c>
      <c r="Q57" s="66" t="s">
        <v>731</v>
      </c>
      <c r="R57" s="21"/>
      <c r="S57" s="64">
        <f t="shared" si="5"/>
        <v>0.99009999999999998</v>
      </c>
      <c r="T57" s="21" t="str">
        <f t="shared" si="6"/>
        <v>否</v>
      </c>
      <c r="U57" s="21" t="s">
        <v>732</v>
      </c>
      <c r="V57" s="67">
        <v>2400</v>
      </c>
      <c r="W57" s="21">
        <v>1</v>
      </c>
      <c r="X57" s="21">
        <v>0.51347949999999998</v>
      </c>
      <c r="Y57" s="21">
        <f t="shared" si="7"/>
        <v>23.27</v>
      </c>
      <c r="Z57" s="21">
        <f t="shared" si="8"/>
        <v>23.27</v>
      </c>
      <c r="AA57" s="68"/>
      <c r="AB57" s="69"/>
      <c r="AC57" s="71">
        <f t="shared" si="12"/>
        <v>0</v>
      </c>
      <c r="AD57" s="70"/>
      <c r="AE57" s="71">
        <f t="shared" si="13"/>
        <v>0</v>
      </c>
      <c r="AF57" s="21"/>
      <c r="AG57" s="21"/>
      <c r="AH57" s="21"/>
      <c r="AI57" s="21">
        <f t="shared" si="9"/>
        <v>23.27</v>
      </c>
      <c r="AJ57" s="21">
        <f t="shared" si="10"/>
        <v>23.27</v>
      </c>
      <c r="AK57" s="71"/>
      <c r="AL57" s="71"/>
      <c r="AM57" s="72">
        <f t="shared" si="11"/>
        <v>23.27</v>
      </c>
      <c r="AO57" s="73"/>
      <c r="AP57" s="73"/>
    </row>
    <row r="58" spans="1:42" s="3" customFormat="1" ht="45" customHeight="1">
      <c r="A58" s="37">
        <v>52</v>
      </c>
      <c r="B58" s="22" t="s">
        <v>26</v>
      </c>
      <c r="C58" s="40" t="s">
        <v>186</v>
      </c>
      <c r="D58" s="21" t="s">
        <v>187</v>
      </c>
      <c r="E58" s="41" t="s">
        <v>188</v>
      </c>
      <c r="F58" s="63">
        <v>1557.22</v>
      </c>
      <c r="G58" s="40" t="s">
        <v>821</v>
      </c>
      <c r="H58" s="21">
        <v>1</v>
      </c>
      <c r="I58" s="64">
        <f t="shared" si="0"/>
        <v>99.03</v>
      </c>
      <c r="J58" s="64">
        <f t="shared" si="1"/>
        <v>99.03</v>
      </c>
      <c r="K58" s="63">
        <v>6624.89</v>
      </c>
      <c r="L58" s="65">
        <f t="shared" si="2"/>
        <v>0.235055978287941</v>
      </c>
      <c r="M58" s="64">
        <f t="shared" si="3"/>
        <v>99.1</v>
      </c>
      <c r="N58" s="21">
        <f t="shared" si="4"/>
        <v>99.1</v>
      </c>
      <c r="O58" s="40" t="s">
        <v>730</v>
      </c>
      <c r="P58" s="66" t="s">
        <v>731</v>
      </c>
      <c r="Q58" s="66" t="s">
        <v>731</v>
      </c>
      <c r="R58" s="21"/>
      <c r="S58" s="64">
        <f t="shared" si="5"/>
        <v>0.99070000000000003</v>
      </c>
      <c r="T58" s="21" t="str">
        <f t="shared" si="6"/>
        <v>是</v>
      </c>
      <c r="U58" s="21" t="s">
        <v>732</v>
      </c>
      <c r="V58" s="67">
        <v>4500</v>
      </c>
      <c r="W58" s="21">
        <v>1</v>
      </c>
      <c r="X58" s="21">
        <v>0.51347949999999998</v>
      </c>
      <c r="Y58" s="21">
        <f t="shared" si="7"/>
        <v>79.37</v>
      </c>
      <c r="Z58" s="21">
        <f t="shared" si="8"/>
        <v>79.37</v>
      </c>
      <c r="AA58" s="68"/>
      <c r="AB58" s="69"/>
      <c r="AC58" s="71">
        <f t="shared" si="12"/>
        <v>0</v>
      </c>
      <c r="AD58" s="70"/>
      <c r="AE58" s="71">
        <f t="shared" si="13"/>
        <v>0</v>
      </c>
      <c r="AF58" s="21"/>
      <c r="AG58" s="21"/>
      <c r="AH58" s="21"/>
      <c r="AI58" s="21">
        <f t="shared" si="9"/>
        <v>79.37</v>
      </c>
      <c r="AJ58" s="21">
        <f t="shared" si="10"/>
        <v>79.37</v>
      </c>
      <c r="AK58" s="71"/>
      <c r="AL58" s="71"/>
      <c r="AM58" s="72">
        <f t="shared" si="11"/>
        <v>79.37</v>
      </c>
      <c r="AO58" s="73"/>
      <c r="AP58" s="73"/>
    </row>
    <row r="59" spans="1:42" s="3" customFormat="1" ht="47.1" customHeight="1">
      <c r="A59" s="21">
        <v>53</v>
      </c>
      <c r="B59" s="22" t="s">
        <v>26</v>
      </c>
      <c r="C59" s="40" t="s">
        <v>189</v>
      </c>
      <c r="D59" s="21" t="s">
        <v>190</v>
      </c>
      <c r="E59" s="41" t="s">
        <v>191</v>
      </c>
      <c r="F59" s="63">
        <v>606.6</v>
      </c>
      <c r="G59" s="40" t="s">
        <v>821</v>
      </c>
      <c r="H59" s="21">
        <v>1</v>
      </c>
      <c r="I59" s="64">
        <f t="shared" si="0"/>
        <v>99.01</v>
      </c>
      <c r="J59" s="64">
        <f t="shared" si="1"/>
        <v>99.01</v>
      </c>
      <c r="K59" s="63">
        <v>53181.97</v>
      </c>
      <c r="L59" s="65">
        <f t="shared" si="2"/>
        <v>1.14061212850897E-2</v>
      </c>
      <c r="M59" s="64">
        <f t="shared" si="3"/>
        <v>99</v>
      </c>
      <c r="N59" s="21">
        <f t="shared" si="4"/>
        <v>99</v>
      </c>
      <c r="O59" s="40" t="s">
        <v>730</v>
      </c>
      <c r="P59" s="66" t="s">
        <v>731</v>
      </c>
      <c r="Q59" s="66" t="s">
        <v>731</v>
      </c>
      <c r="R59" s="21"/>
      <c r="S59" s="64">
        <f t="shared" si="5"/>
        <v>0.99009999999999998</v>
      </c>
      <c r="T59" s="21" t="str">
        <f t="shared" si="6"/>
        <v>是</v>
      </c>
      <c r="U59" s="21" t="s">
        <v>735</v>
      </c>
      <c r="V59" s="67" t="s">
        <v>820</v>
      </c>
      <c r="W59" s="21">
        <v>1</v>
      </c>
      <c r="X59" s="21">
        <v>0.51347949999999998</v>
      </c>
      <c r="Y59" s="21">
        <f t="shared" si="7"/>
        <v>30.9</v>
      </c>
      <c r="Z59" s="21">
        <f t="shared" si="8"/>
        <v>30.9</v>
      </c>
      <c r="AA59" s="68" t="s">
        <v>124</v>
      </c>
      <c r="AB59" s="69">
        <v>0.02</v>
      </c>
      <c r="AC59" s="71">
        <f t="shared" si="12"/>
        <v>12.13</v>
      </c>
      <c r="AD59" s="74">
        <f>X59</f>
        <v>0.51347949999999998</v>
      </c>
      <c r="AE59" s="71">
        <f t="shared" si="13"/>
        <v>6.23</v>
      </c>
      <c r="AF59" s="21"/>
      <c r="AG59" s="21"/>
      <c r="AH59" s="21"/>
      <c r="AI59" s="21">
        <f t="shared" si="9"/>
        <v>37.130000000000003</v>
      </c>
      <c r="AJ59" s="21">
        <f t="shared" si="10"/>
        <v>37.130000000000003</v>
      </c>
      <c r="AK59" s="71"/>
      <c r="AL59" s="71"/>
      <c r="AM59" s="72">
        <f t="shared" si="11"/>
        <v>37.130000000000003</v>
      </c>
      <c r="AN59" s="75"/>
      <c r="AO59" s="73"/>
      <c r="AP59" s="73"/>
    </row>
    <row r="60" spans="1:42" s="3" customFormat="1" ht="44.1" customHeight="1">
      <c r="A60" s="37">
        <v>54</v>
      </c>
      <c r="B60" s="22" t="s">
        <v>26</v>
      </c>
      <c r="C60" s="40" t="s">
        <v>192</v>
      </c>
      <c r="D60" s="21" t="s">
        <v>193</v>
      </c>
      <c r="E60" s="41" t="s">
        <v>194</v>
      </c>
      <c r="F60" s="63">
        <v>424.86</v>
      </c>
      <c r="G60" s="40" t="s">
        <v>822</v>
      </c>
      <c r="H60" s="21">
        <v>1</v>
      </c>
      <c r="I60" s="64">
        <f t="shared" si="0"/>
        <v>99.01</v>
      </c>
      <c r="J60" s="64">
        <f t="shared" si="1"/>
        <v>99.01</v>
      </c>
      <c r="K60" s="63">
        <v>6402.54</v>
      </c>
      <c r="L60" s="65">
        <f t="shared" si="2"/>
        <v>6.6358039153211104E-2</v>
      </c>
      <c r="M60" s="64">
        <f t="shared" si="3"/>
        <v>99.03</v>
      </c>
      <c r="N60" s="21">
        <f t="shared" si="4"/>
        <v>99.03</v>
      </c>
      <c r="O60" s="40" t="s">
        <v>730</v>
      </c>
      <c r="P60" s="66" t="s">
        <v>731</v>
      </c>
      <c r="Q60" s="66" t="s">
        <v>731</v>
      </c>
      <c r="R60" s="21"/>
      <c r="S60" s="64">
        <f t="shared" si="5"/>
        <v>0.99019999999999997</v>
      </c>
      <c r="T60" s="21" t="str">
        <f t="shared" si="6"/>
        <v>否</v>
      </c>
      <c r="U60" s="21" t="s">
        <v>735</v>
      </c>
      <c r="V60" s="67" t="s">
        <v>820</v>
      </c>
      <c r="W60" s="21">
        <v>1</v>
      </c>
      <c r="X60" s="21">
        <v>0.51347949999999998</v>
      </c>
      <c r="Y60" s="21">
        <f t="shared" si="7"/>
        <v>21.64</v>
      </c>
      <c r="Z60" s="21">
        <f t="shared" si="8"/>
        <v>21.64</v>
      </c>
      <c r="AA60" s="68"/>
      <c r="AB60" s="69"/>
      <c r="AC60" s="71">
        <f t="shared" si="12"/>
        <v>0</v>
      </c>
      <c r="AD60" s="70"/>
      <c r="AE60" s="71">
        <f t="shared" si="13"/>
        <v>0</v>
      </c>
      <c r="AF60" s="21"/>
      <c r="AG60" s="21"/>
      <c r="AH60" s="21"/>
      <c r="AI60" s="21">
        <f t="shared" si="9"/>
        <v>21.64</v>
      </c>
      <c r="AJ60" s="21">
        <f t="shared" si="10"/>
        <v>21.64</v>
      </c>
      <c r="AK60" s="71"/>
      <c r="AL60" s="71"/>
      <c r="AM60" s="72">
        <f t="shared" si="11"/>
        <v>21.64</v>
      </c>
      <c r="AO60" s="73"/>
      <c r="AP60" s="73"/>
    </row>
    <row r="61" spans="1:42" s="3" customFormat="1" ht="48" customHeight="1">
      <c r="A61" s="37">
        <v>55</v>
      </c>
      <c r="B61" s="22" t="s">
        <v>26</v>
      </c>
      <c r="C61" s="40" t="s">
        <v>195</v>
      </c>
      <c r="D61" s="21" t="s">
        <v>196</v>
      </c>
      <c r="E61" s="41" t="s">
        <v>197</v>
      </c>
      <c r="F61" s="63">
        <v>241.32</v>
      </c>
      <c r="G61" s="40" t="s">
        <v>730</v>
      </c>
      <c r="H61" s="21">
        <v>1</v>
      </c>
      <c r="I61" s="64">
        <f t="shared" si="0"/>
        <v>99</v>
      </c>
      <c r="J61" s="64">
        <f t="shared" si="1"/>
        <v>99</v>
      </c>
      <c r="K61" s="63">
        <v>207.68</v>
      </c>
      <c r="L61" s="65">
        <f t="shared" si="2"/>
        <v>1.1619799691833601</v>
      </c>
      <c r="M61" s="64">
        <f t="shared" si="3"/>
        <v>99.51</v>
      </c>
      <c r="N61" s="21">
        <f t="shared" si="4"/>
        <v>99.51</v>
      </c>
      <c r="O61" s="40" t="s">
        <v>730</v>
      </c>
      <c r="P61" s="66" t="s">
        <v>731</v>
      </c>
      <c r="Q61" s="66" t="s">
        <v>731</v>
      </c>
      <c r="R61" s="21"/>
      <c r="S61" s="64">
        <f t="shared" si="5"/>
        <v>0.99260000000000004</v>
      </c>
      <c r="T61" s="21" t="str">
        <f t="shared" si="6"/>
        <v>否</v>
      </c>
      <c r="U61" s="21" t="s">
        <v>735</v>
      </c>
      <c r="V61" s="67" t="s">
        <v>820</v>
      </c>
      <c r="W61" s="21">
        <v>1</v>
      </c>
      <c r="X61" s="21">
        <v>0.51347949999999998</v>
      </c>
      <c r="Y61" s="21">
        <f t="shared" si="7"/>
        <v>12.32</v>
      </c>
      <c r="Z61" s="21">
        <f t="shared" si="8"/>
        <v>12.32</v>
      </c>
      <c r="AA61" s="68"/>
      <c r="AB61" s="69"/>
      <c r="AC61" s="71">
        <f t="shared" si="12"/>
        <v>0</v>
      </c>
      <c r="AD61" s="70"/>
      <c r="AE61" s="71">
        <f t="shared" si="13"/>
        <v>0</v>
      </c>
      <c r="AF61" s="21"/>
      <c r="AG61" s="21"/>
      <c r="AH61" s="21"/>
      <c r="AI61" s="21">
        <f t="shared" si="9"/>
        <v>12.32</v>
      </c>
      <c r="AJ61" s="21">
        <f t="shared" si="10"/>
        <v>12.32</v>
      </c>
      <c r="AK61" s="71"/>
      <c r="AL61" s="71"/>
      <c r="AM61" s="72">
        <f t="shared" si="11"/>
        <v>12.32</v>
      </c>
      <c r="AO61" s="73"/>
      <c r="AP61" s="73"/>
    </row>
    <row r="62" spans="1:42" s="3" customFormat="1" ht="37.15" customHeight="1">
      <c r="A62" s="21">
        <v>56</v>
      </c>
      <c r="B62" s="22" t="s">
        <v>26</v>
      </c>
      <c r="C62" s="40" t="s">
        <v>198</v>
      </c>
      <c r="D62" s="21" t="s">
        <v>199</v>
      </c>
      <c r="E62" s="41" t="s">
        <v>200</v>
      </c>
      <c r="F62" s="63">
        <v>617.66999999999996</v>
      </c>
      <c r="G62" s="40" t="s">
        <v>730</v>
      </c>
      <c r="H62" s="21">
        <v>1</v>
      </c>
      <c r="I62" s="64">
        <f t="shared" si="0"/>
        <v>99.01</v>
      </c>
      <c r="J62" s="64">
        <f t="shared" si="1"/>
        <v>99.01</v>
      </c>
      <c r="K62" s="63">
        <v>66.84</v>
      </c>
      <c r="L62" s="65">
        <f t="shared" si="2"/>
        <v>1</v>
      </c>
      <c r="M62" s="64">
        <f t="shared" si="3"/>
        <v>99.44</v>
      </c>
      <c r="N62" s="21">
        <f t="shared" si="4"/>
        <v>99.44</v>
      </c>
      <c r="O62" s="40" t="s">
        <v>730</v>
      </c>
      <c r="P62" s="66" t="s">
        <v>731</v>
      </c>
      <c r="Q62" s="66" t="s">
        <v>731</v>
      </c>
      <c r="R62" s="21"/>
      <c r="S62" s="64">
        <f t="shared" si="5"/>
        <v>0.99229999999999996</v>
      </c>
      <c r="T62" s="21" t="str">
        <f t="shared" si="6"/>
        <v>是</v>
      </c>
      <c r="U62" s="21" t="s">
        <v>735</v>
      </c>
      <c r="V62" s="67" t="s">
        <v>820</v>
      </c>
      <c r="W62" s="21">
        <v>1</v>
      </c>
      <c r="X62" s="21">
        <v>0.51347949999999998</v>
      </c>
      <c r="Y62" s="21">
        <f t="shared" si="7"/>
        <v>31.52</v>
      </c>
      <c r="Z62" s="21">
        <f t="shared" si="8"/>
        <v>31.52</v>
      </c>
      <c r="AA62" s="68"/>
      <c r="AB62" s="69"/>
      <c r="AC62" s="71">
        <f t="shared" si="12"/>
        <v>0</v>
      </c>
      <c r="AD62" s="70"/>
      <c r="AE62" s="71">
        <f t="shared" si="13"/>
        <v>0</v>
      </c>
      <c r="AF62" s="21"/>
      <c r="AG62" s="21"/>
      <c r="AH62" s="21"/>
      <c r="AI62" s="21">
        <f t="shared" si="9"/>
        <v>31.52</v>
      </c>
      <c r="AJ62" s="21">
        <f t="shared" si="10"/>
        <v>31.52</v>
      </c>
      <c r="AK62" s="71"/>
      <c r="AL62" s="71"/>
      <c r="AM62" s="72">
        <f t="shared" si="11"/>
        <v>31.52</v>
      </c>
      <c r="AO62" s="73"/>
      <c r="AP62" s="73"/>
    </row>
    <row r="63" spans="1:42" s="3" customFormat="1" ht="48" customHeight="1">
      <c r="A63" s="37">
        <v>57</v>
      </c>
      <c r="B63" s="22" t="s">
        <v>26</v>
      </c>
      <c r="C63" s="40" t="s">
        <v>201</v>
      </c>
      <c r="D63" s="21" t="s">
        <v>202</v>
      </c>
      <c r="E63" s="41" t="s">
        <v>203</v>
      </c>
      <c r="F63" s="63">
        <v>902.61</v>
      </c>
      <c r="G63" s="40" t="s">
        <v>822</v>
      </c>
      <c r="H63" s="21">
        <v>1</v>
      </c>
      <c r="I63" s="64">
        <f t="shared" si="0"/>
        <v>99.02</v>
      </c>
      <c r="J63" s="64">
        <f t="shared" si="1"/>
        <v>99.02</v>
      </c>
      <c r="K63" s="63">
        <v>2384.65</v>
      </c>
      <c r="L63" s="65">
        <f t="shared" si="2"/>
        <v>0.37850837649130897</v>
      </c>
      <c r="M63" s="64">
        <f t="shared" si="3"/>
        <v>99.17</v>
      </c>
      <c r="N63" s="21">
        <f t="shared" si="4"/>
        <v>99.17</v>
      </c>
      <c r="O63" s="40" t="s">
        <v>730</v>
      </c>
      <c r="P63" s="66" t="s">
        <v>731</v>
      </c>
      <c r="Q63" s="66" t="s">
        <v>731</v>
      </c>
      <c r="R63" s="21"/>
      <c r="S63" s="64">
        <f t="shared" si="5"/>
        <v>0.99099999999999999</v>
      </c>
      <c r="T63" s="21" t="str">
        <f t="shared" si="6"/>
        <v>是</v>
      </c>
      <c r="U63" s="21" t="s">
        <v>732</v>
      </c>
      <c r="V63" s="67">
        <v>1300</v>
      </c>
      <c r="W63" s="21">
        <v>1</v>
      </c>
      <c r="X63" s="21">
        <v>0.51347949999999998</v>
      </c>
      <c r="Y63" s="21">
        <f t="shared" si="7"/>
        <v>46.01</v>
      </c>
      <c r="Z63" s="21">
        <f t="shared" si="8"/>
        <v>46.01</v>
      </c>
      <c r="AA63" s="68"/>
      <c r="AB63" s="69"/>
      <c r="AC63" s="71">
        <f t="shared" si="12"/>
        <v>0</v>
      </c>
      <c r="AD63" s="70"/>
      <c r="AE63" s="71">
        <f t="shared" si="13"/>
        <v>0</v>
      </c>
      <c r="AF63" s="21"/>
      <c r="AG63" s="21"/>
      <c r="AH63" s="21"/>
      <c r="AI63" s="21">
        <f t="shared" si="9"/>
        <v>46.01</v>
      </c>
      <c r="AJ63" s="21">
        <f t="shared" si="10"/>
        <v>46.01</v>
      </c>
      <c r="AK63" s="71"/>
      <c r="AL63" s="71"/>
      <c r="AM63" s="72">
        <f t="shared" si="11"/>
        <v>46.01</v>
      </c>
      <c r="AO63" s="73"/>
      <c r="AP63" s="73"/>
    </row>
    <row r="64" spans="1:42" s="3" customFormat="1" ht="24">
      <c r="A64" s="37">
        <v>58</v>
      </c>
      <c r="B64" s="22" t="s">
        <v>26</v>
      </c>
      <c r="C64" s="40" t="s">
        <v>204</v>
      </c>
      <c r="D64" s="21" t="s">
        <v>205</v>
      </c>
      <c r="E64" s="41" t="s">
        <v>206</v>
      </c>
      <c r="F64" s="63">
        <v>12353.97</v>
      </c>
      <c r="G64" s="40" t="s">
        <v>821</v>
      </c>
      <c r="H64" s="21">
        <v>1</v>
      </c>
      <c r="I64" s="64">
        <f t="shared" si="0"/>
        <v>99.29</v>
      </c>
      <c r="J64" s="64">
        <f t="shared" si="1"/>
        <v>99.29</v>
      </c>
      <c r="K64" s="63">
        <v>19029.57</v>
      </c>
      <c r="L64" s="65">
        <f t="shared" si="2"/>
        <v>0.64919858935330599</v>
      </c>
      <c r="M64" s="64">
        <f t="shared" si="3"/>
        <v>99.29</v>
      </c>
      <c r="N64" s="21">
        <f t="shared" si="4"/>
        <v>99.29</v>
      </c>
      <c r="O64" s="40" t="s">
        <v>730</v>
      </c>
      <c r="P64" s="66" t="s">
        <v>731</v>
      </c>
      <c r="Q64" s="66" t="s">
        <v>731</v>
      </c>
      <c r="R64" s="21"/>
      <c r="S64" s="64">
        <f t="shared" si="5"/>
        <v>0.9929</v>
      </c>
      <c r="T64" s="21" t="str">
        <f t="shared" si="6"/>
        <v>是</v>
      </c>
      <c r="U64" s="21" t="s">
        <v>732</v>
      </c>
      <c r="V64" s="67">
        <v>5000</v>
      </c>
      <c r="W64" s="21">
        <v>1</v>
      </c>
      <c r="X64" s="21">
        <v>0.51347949999999998</v>
      </c>
      <c r="Y64" s="21">
        <f t="shared" si="7"/>
        <v>630.75</v>
      </c>
      <c r="Z64" s="21">
        <f t="shared" si="8"/>
        <v>630.75</v>
      </c>
      <c r="AA64" s="68" t="s">
        <v>33</v>
      </c>
      <c r="AB64" s="69">
        <v>0.04</v>
      </c>
      <c r="AC64" s="71">
        <f t="shared" si="12"/>
        <v>494.16</v>
      </c>
      <c r="AD64" s="74">
        <f>X64</f>
        <v>0.51347949999999998</v>
      </c>
      <c r="AE64" s="71">
        <f t="shared" si="13"/>
        <v>253.74</v>
      </c>
      <c r="AF64" s="21"/>
      <c r="AG64" s="21"/>
      <c r="AH64" s="21"/>
      <c r="AI64" s="21">
        <f t="shared" si="9"/>
        <v>884.49</v>
      </c>
      <c r="AJ64" s="21">
        <f t="shared" si="10"/>
        <v>884.49</v>
      </c>
      <c r="AK64" s="71"/>
      <c r="AL64" s="71"/>
      <c r="AM64" s="72">
        <f t="shared" si="11"/>
        <v>884.49</v>
      </c>
      <c r="AN64" s="75"/>
      <c r="AO64" s="73"/>
      <c r="AP64" s="73"/>
    </row>
    <row r="65" spans="1:42" s="3" customFormat="1" ht="46.15" customHeight="1">
      <c r="A65" s="21">
        <v>59</v>
      </c>
      <c r="B65" s="22" t="s">
        <v>26</v>
      </c>
      <c r="C65" s="40" t="s">
        <v>207</v>
      </c>
      <c r="D65" s="21" t="s">
        <v>208</v>
      </c>
      <c r="E65" s="41" t="s">
        <v>209</v>
      </c>
      <c r="F65" s="63">
        <v>309.31</v>
      </c>
      <c r="G65" s="40" t="s">
        <v>822</v>
      </c>
      <c r="H65" s="21">
        <v>1</v>
      </c>
      <c r="I65" s="64">
        <f t="shared" si="0"/>
        <v>99</v>
      </c>
      <c r="J65" s="64">
        <f t="shared" si="1"/>
        <v>99</v>
      </c>
      <c r="K65" s="63">
        <v>2636.81</v>
      </c>
      <c r="L65" s="65">
        <f t="shared" si="2"/>
        <v>0.117304621872642</v>
      </c>
      <c r="M65" s="64">
        <f t="shared" si="3"/>
        <v>99.05</v>
      </c>
      <c r="N65" s="21">
        <f t="shared" si="4"/>
        <v>99.05</v>
      </c>
      <c r="O65" s="40" t="s">
        <v>730</v>
      </c>
      <c r="P65" s="66" t="s">
        <v>731</v>
      </c>
      <c r="Q65" s="66" t="s">
        <v>731</v>
      </c>
      <c r="R65" s="21"/>
      <c r="S65" s="64">
        <f t="shared" si="5"/>
        <v>0.99029999999999996</v>
      </c>
      <c r="T65" s="21" t="str">
        <f t="shared" si="6"/>
        <v>否</v>
      </c>
      <c r="U65" s="21" t="s">
        <v>735</v>
      </c>
      <c r="V65" s="67" t="s">
        <v>820</v>
      </c>
      <c r="W65" s="21">
        <v>1</v>
      </c>
      <c r="X65" s="21">
        <v>0.51347949999999998</v>
      </c>
      <c r="Y65" s="21">
        <f t="shared" si="7"/>
        <v>15.76</v>
      </c>
      <c r="Z65" s="21">
        <f t="shared" si="8"/>
        <v>15.76</v>
      </c>
      <c r="AA65" s="68"/>
      <c r="AB65" s="69"/>
      <c r="AC65" s="71">
        <f t="shared" si="12"/>
        <v>0</v>
      </c>
      <c r="AD65" s="70"/>
      <c r="AE65" s="71">
        <f t="shared" si="13"/>
        <v>0</v>
      </c>
      <c r="AF65" s="21"/>
      <c r="AG65" s="21"/>
      <c r="AH65" s="21"/>
      <c r="AI65" s="21">
        <f t="shared" si="9"/>
        <v>15.76</v>
      </c>
      <c r="AJ65" s="21">
        <f t="shared" si="10"/>
        <v>15.76</v>
      </c>
      <c r="AK65" s="71"/>
      <c r="AL65" s="71"/>
      <c r="AM65" s="72">
        <f t="shared" si="11"/>
        <v>15.76</v>
      </c>
      <c r="AO65" s="73"/>
      <c r="AP65" s="73"/>
    </row>
    <row r="66" spans="1:42" s="3" customFormat="1" ht="44.1" customHeight="1">
      <c r="A66" s="37">
        <v>60</v>
      </c>
      <c r="B66" s="22" t="s">
        <v>26</v>
      </c>
      <c r="C66" s="40" t="s">
        <v>210</v>
      </c>
      <c r="D66" s="21" t="s">
        <v>211</v>
      </c>
      <c r="E66" s="41" t="s">
        <v>212</v>
      </c>
      <c r="F66" s="63">
        <v>555.88</v>
      </c>
      <c r="G66" s="40" t="s">
        <v>730</v>
      </c>
      <c r="H66" s="21">
        <v>1</v>
      </c>
      <c r="I66" s="64">
        <f t="shared" si="0"/>
        <v>99.01</v>
      </c>
      <c r="J66" s="64">
        <f t="shared" si="1"/>
        <v>99.01</v>
      </c>
      <c r="K66" s="63">
        <v>160.53</v>
      </c>
      <c r="L66" s="65">
        <f t="shared" si="2"/>
        <v>1</v>
      </c>
      <c r="M66" s="64">
        <f t="shared" si="3"/>
        <v>99.44</v>
      </c>
      <c r="N66" s="21">
        <f t="shared" si="4"/>
        <v>99.44</v>
      </c>
      <c r="O66" s="40" t="s">
        <v>730</v>
      </c>
      <c r="P66" s="66" t="s">
        <v>731</v>
      </c>
      <c r="Q66" s="66" t="s">
        <v>731</v>
      </c>
      <c r="R66" s="21"/>
      <c r="S66" s="64">
        <f t="shared" si="5"/>
        <v>0.99229999999999996</v>
      </c>
      <c r="T66" s="21" t="str">
        <f t="shared" si="6"/>
        <v>是</v>
      </c>
      <c r="U66" s="21" t="s">
        <v>732</v>
      </c>
      <c r="V66" s="67">
        <v>800</v>
      </c>
      <c r="W66" s="21">
        <v>1</v>
      </c>
      <c r="X66" s="21">
        <v>0.51347949999999998</v>
      </c>
      <c r="Y66" s="21">
        <f t="shared" si="7"/>
        <v>28.37</v>
      </c>
      <c r="Z66" s="21">
        <f t="shared" si="8"/>
        <v>28.37</v>
      </c>
      <c r="AA66" s="68"/>
      <c r="AB66" s="69"/>
      <c r="AC66" s="71">
        <f t="shared" si="12"/>
        <v>0</v>
      </c>
      <c r="AD66" s="70"/>
      <c r="AE66" s="71">
        <f t="shared" si="13"/>
        <v>0</v>
      </c>
      <c r="AF66" s="21"/>
      <c r="AG66" s="21"/>
      <c r="AH66" s="21"/>
      <c r="AI66" s="21">
        <f t="shared" si="9"/>
        <v>28.37</v>
      </c>
      <c r="AJ66" s="21">
        <f t="shared" si="10"/>
        <v>28.37</v>
      </c>
      <c r="AK66" s="71"/>
      <c r="AL66" s="71"/>
      <c r="AM66" s="72">
        <f t="shared" si="11"/>
        <v>28.37</v>
      </c>
      <c r="AO66" s="73"/>
      <c r="AP66" s="73"/>
    </row>
    <row r="67" spans="1:42" s="3" customFormat="1" ht="44.1" customHeight="1">
      <c r="A67" s="37">
        <v>61</v>
      </c>
      <c r="B67" s="22" t="s">
        <v>26</v>
      </c>
      <c r="C67" s="40" t="s">
        <v>213</v>
      </c>
      <c r="D67" s="21" t="s">
        <v>214</v>
      </c>
      <c r="E67" s="41" t="s">
        <v>215</v>
      </c>
      <c r="F67" s="63">
        <v>407.95</v>
      </c>
      <c r="G67" s="40" t="s">
        <v>821</v>
      </c>
      <c r="H67" s="21">
        <v>1</v>
      </c>
      <c r="I67" s="64">
        <f t="shared" si="0"/>
        <v>99</v>
      </c>
      <c r="J67" s="64">
        <f t="shared" si="1"/>
        <v>99</v>
      </c>
      <c r="K67" s="63">
        <v>7831.38</v>
      </c>
      <c r="L67" s="65">
        <f t="shared" si="2"/>
        <v>5.2091713082496299E-2</v>
      </c>
      <c r="M67" s="64">
        <f t="shared" si="3"/>
        <v>99.02</v>
      </c>
      <c r="N67" s="21">
        <f t="shared" si="4"/>
        <v>99.02</v>
      </c>
      <c r="O67" s="40" t="s">
        <v>730</v>
      </c>
      <c r="P67" s="66" t="s">
        <v>731</v>
      </c>
      <c r="Q67" s="66" t="s">
        <v>731</v>
      </c>
      <c r="R67" s="21"/>
      <c r="S67" s="64">
        <f t="shared" si="5"/>
        <v>0.99009999999999998</v>
      </c>
      <c r="T67" s="21" t="str">
        <f t="shared" si="6"/>
        <v>否</v>
      </c>
      <c r="U67" s="21" t="s">
        <v>735</v>
      </c>
      <c r="V67" s="67" t="s">
        <v>820</v>
      </c>
      <c r="W67" s="21">
        <v>1</v>
      </c>
      <c r="X67" s="21">
        <v>0.51347949999999998</v>
      </c>
      <c r="Y67" s="21">
        <f t="shared" si="7"/>
        <v>20.78</v>
      </c>
      <c r="Z67" s="21">
        <f t="shared" si="8"/>
        <v>20.78</v>
      </c>
      <c r="AA67" s="68" t="s">
        <v>216</v>
      </c>
      <c r="AB67" s="69">
        <v>0.02</v>
      </c>
      <c r="AC67" s="71">
        <f t="shared" si="12"/>
        <v>8.16</v>
      </c>
      <c r="AD67" s="74">
        <f>X67</f>
        <v>0.51347949999999998</v>
      </c>
      <c r="AE67" s="71">
        <f t="shared" si="13"/>
        <v>4.1900000000000004</v>
      </c>
      <c r="AF67" s="21"/>
      <c r="AG67" s="21"/>
      <c r="AH67" s="21"/>
      <c r="AI67" s="21">
        <f t="shared" si="9"/>
        <v>24.97</v>
      </c>
      <c r="AJ67" s="21">
        <f t="shared" si="10"/>
        <v>24.97</v>
      </c>
      <c r="AK67" s="71"/>
      <c r="AL67" s="71"/>
      <c r="AM67" s="72">
        <f t="shared" si="11"/>
        <v>24.97</v>
      </c>
      <c r="AN67" s="75"/>
      <c r="AO67" s="73"/>
      <c r="AP67" s="73"/>
    </row>
    <row r="68" spans="1:42" s="3" customFormat="1" ht="36" customHeight="1">
      <c r="A68" s="21">
        <v>62</v>
      </c>
      <c r="B68" s="22" t="s">
        <v>26</v>
      </c>
      <c r="C68" s="40" t="s">
        <v>217</v>
      </c>
      <c r="D68" s="21" t="s">
        <v>218</v>
      </c>
      <c r="E68" s="41" t="s">
        <v>219</v>
      </c>
      <c r="F68" s="63">
        <v>316.72000000000003</v>
      </c>
      <c r="G68" s="40" t="s">
        <v>730</v>
      </c>
      <c r="H68" s="21">
        <v>1</v>
      </c>
      <c r="I68" s="64">
        <f t="shared" si="0"/>
        <v>99</v>
      </c>
      <c r="J68" s="64">
        <f t="shared" si="1"/>
        <v>99</v>
      </c>
      <c r="K68" s="63">
        <v>126.86</v>
      </c>
      <c r="L68" s="65">
        <f t="shared" si="2"/>
        <v>1</v>
      </c>
      <c r="M68" s="64">
        <f t="shared" si="3"/>
        <v>99.44</v>
      </c>
      <c r="N68" s="21">
        <f t="shared" si="4"/>
        <v>99.44</v>
      </c>
      <c r="O68" s="40" t="s">
        <v>730</v>
      </c>
      <c r="P68" s="66" t="s">
        <v>731</v>
      </c>
      <c r="Q68" s="66" t="s">
        <v>731</v>
      </c>
      <c r="R68" s="21"/>
      <c r="S68" s="64">
        <f t="shared" si="5"/>
        <v>0.99219999999999997</v>
      </c>
      <c r="T68" s="21" t="str">
        <f t="shared" si="6"/>
        <v>否</v>
      </c>
      <c r="U68" s="21" t="s">
        <v>735</v>
      </c>
      <c r="V68" s="67" t="s">
        <v>820</v>
      </c>
      <c r="W68" s="21">
        <v>1</v>
      </c>
      <c r="X68" s="21">
        <v>0.51347949999999998</v>
      </c>
      <c r="Y68" s="21">
        <f t="shared" si="7"/>
        <v>16.16</v>
      </c>
      <c r="Z68" s="21">
        <f t="shared" si="8"/>
        <v>16.16</v>
      </c>
      <c r="AA68" s="68"/>
      <c r="AB68" s="69"/>
      <c r="AC68" s="71">
        <f t="shared" si="12"/>
        <v>0</v>
      </c>
      <c r="AD68" s="70"/>
      <c r="AE68" s="71">
        <f t="shared" si="13"/>
        <v>0</v>
      </c>
      <c r="AF68" s="21"/>
      <c r="AG68" s="21"/>
      <c r="AH68" s="21"/>
      <c r="AI68" s="21">
        <f t="shared" si="9"/>
        <v>16.16</v>
      </c>
      <c r="AJ68" s="21">
        <f t="shared" si="10"/>
        <v>16.16</v>
      </c>
      <c r="AK68" s="71"/>
      <c r="AL68" s="71"/>
      <c r="AM68" s="72">
        <f t="shared" si="11"/>
        <v>16.16</v>
      </c>
      <c r="AO68" s="73"/>
      <c r="AP68" s="73"/>
    </row>
    <row r="69" spans="1:42" s="3" customFormat="1" ht="46.15" customHeight="1">
      <c r="A69" s="37">
        <v>63</v>
      </c>
      <c r="B69" s="22" t="s">
        <v>26</v>
      </c>
      <c r="C69" s="40" t="s">
        <v>220</v>
      </c>
      <c r="D69" s="21" t="s">
        <v>221</v>
      </c>
      <c r="E69" s="41" t="s">
        <v>222</v>
      </c>
      <c r="F69" s="63">
        <v>336.43</v>
      </c>
      <c r="G69" s="40" t="s">
        <v>730</v>
      </c>
      <c r="H69" s="21">
        <v>1</v>
      </c>
      <c r="I69" s="64">
        <f t="shared" si="0"/>
        <v>99</v>
      </c>
      <c r="J69" s="64">
        <f t="shared" si="1"/>
        <v>99</v>
      </c>
      <c r="K69" s="63">
        <v>128.58000000000001</v>
      </c>
      <c r="L69" s="65">
        <f t="shared" si="2"/>
        <v>1</v>
      </c>
      <c r="M69" s="64">
        <f t="shared" si="3"/>
        <v>99.44</v>
      </c>
      <c r="N69" s="21">
        <f t="shared" si="4"/>
        <v>99.44</v>
      </c>
      <c r="O69" s="40" t="s">
        <v>730</v>
      </c>
      <c r="P69" s="66" t="s">
        <v>731</v>
      </c>
      <c r="Q69" s="66" t="s">
        <v>731</v>
      </c>
      <c r="R69" s="21"/>
      <c r="S69" s="64">
        <f t="shared" si="5"/>
        <v>0.99219999999999997</v>
      </c>
      <c r="T69" s="21" t="str">
        <f t="shared" si="6"/>
        <v>否</v>
      </c>
      <c r="U69" s="21" t="s">
        <v>735</v>
      </c>
      <c r="V69" s="67" t="s">
        <v>820</v>
      </c>
      <c r="W69" s="21">
        <v>1</v>
      </c>
      <c r="X69" s="21">
        <v>0.51347949999999998</v>
      </c>
      <c r="Y69" s="21">
        <f t="shared" si="7"/>
        <v>17.170000000000002</v>
      </c>
      <c r="Z69" s="21">
        <f t="shared" si="8"/>
        <v>17.170000000000002</v>
      </c>
      <c r="AA69" s="68"/>
      <c r="AB69" s="69"/>
      <c r="AC69" s="71">
        <f t="shared" si="12"/>
        <v>0</v>
      </c>
      <c r="AD69" s="70"/>
      <c r="AE69" s="71">
        <f t="shared" si="13"/>
        <v>0</v>
      </c>
      <c r="AF69" s="21"/>
      <c r="AG69" s="21"/>
      <c r="AH69" s="21"/>
      <c r="AI69" s="21">
        <f t="shared" si="9"/>
        <v>17.170000000000002</v>
      </c>
      <c r="AJ69" s="21">
        <f t="shared" si="10"/>
        <v>17.170000000000002</v>
      </c>
      <c r="AK69" s="71"/>
      <c r="AL69" s="71"/>
      <c r="AM69" s="72">
        <f t="shared" si="11"/>
        <v>17.170000000000002</v>
      </c>
      <c r="AO69" s="73"/>
      <c r="AP69" s="73"/>
    </row>
    <row r="70" spans="1:42" s="3" customFormat="1" ht="39" customHeight="1">
      <c r="A70" s="37">
        <v>64</v>
      </c>
      <c r="B70" s="22" t="s">
        <v>26</v>
      </c>
      <c r="C70" s="40" t="s">
        <v>223</v>
      </c>
      <c r="D70" s="21" t="s">
        <v>224</v>
      </c>
      <c r="E70" s="41" t="s">
        <v>225</v>
      </c>
      <c r="F70" s="63">
        <v>849.69</v>
      </c>
      <c r="G70" s="40" t="s">
        <v>821</v>
      </c>
      <c r="H70" s="21">
        <v>1</v>
      </c>
      <c r="I70" s="64">
        <f t="shared" si="0"/>
        <v>99.02</v>
      </c>
      <c r="J70" s="64">
        <f t="shared" si="1"/>
        <v>99.02</v>
      </c>
      <c r="K70" s="63">
        <v>24130.35</v>
      </c>
      <c r="L70" s="65">
        <f t="shared" si="2"/>
        <v>3.5212502097980297E-2</v>
      </c>
      <c r="M70" s="64">
        <f t="shared" si="3"/>
        <v>99.02</v>
      </c>
      <c r="N70" s="21">
        <f t="shared" si="4"/>
        <v>99.02</v>
      </c>
      <c r="O70" s="40" t="s">
        <v>730</v>
      </c>
      <c r="P70" s="66" t="s">
        <v>731</v>
      </c>
      <c r="Q70" s="66" t="s">
        <v>731</v>
      </c>
      <c r="R70" s="21"/>
      <c r="S70" s="64">
        <f t="shared" si="5"/>
        <v>0.99019999999999997</v>
      </c>
      <c r="T70" s="21" t="str">
        <f t="shared" si="6"/>
        <v>是</v>
      </c>
      <c r="U70" s="21" t="s">
        <v>732</v>
      </c>
      <c r="V70" s="67">
        <v>6000</v>
      </c>
      <c r="W70" s="21">
        <v>1</v>
      </c>
      <c r="X70" s="21">
        <v>0.51347949999999998</v>
      </c>
      <c r="Y70" s="21">
        <f t="shared" si="7"/>
        <v>43.29</v>
      </c>
      <c r="Z70" s="21">
        <f t="shared" si="8"/>
        <v>43.29</v>
      </c>
      <c r="AA70" s="68"/>
      <c r="AB70" s="69"/>
      <c r="AC70" s="71">
        <f t="shared" si="12"/>
        <v>0</v>
      </c>
      <c r="AD70" s="70"/>
      <c r="AE70" s="71">
        <f t="shared" si="13"/>
        <v>0</v>
      </c>
      <c r="AF70" s="21"/>
      <c r="AG70" s="21"/>
      <c r="AH70" s="21"/>
      <c r="AI70" s="21">
        <f t="shared" si="9"/>
        <v>43.29</v>
      </c>
      <c r="AJ70" s="21">
        <f t="shared" si="10"/>
        <v>43.29</v>
      </c>
      <c r="AK70" s="71"/>
      <c r="AL70" s="71"/>
      <c r="AM70" s="72">
        <f t="shared" si="11"/>
        <v>43.29</v>
      </c>
      <c r="AO70" s="73"/>
      <c r="AP70" s="73"/>
    </row>
    <row r="71" spans="1:42" s="3" customFormat="1" ht="45" customHeight="1">
      <c r="A71" s="21">
        <v>65</v>
      </c>
      <c r="B71" s="22" t="s">
        <v>26</v>
      </c>
      <c r="C71" s="40" t="s">
        <v>226</v>
      </c>
      <c r="D71" s="21" t="s">
        <v>227</v>
      </c>
      <c r="E71" s="41" t="s">
        <v>228</v>
      </c>
      <c r="F71" s="63">
        <v>673.37</v>
      </c>
      <c r="G71" s="40" t="s">
        <v>822</v>
      </c>
      <c r="H71" s="21">
        <v>1</v>
      </c>
      <c r="I71" s="64">
        <f t="shared" ref="I71:I134" si="14">ROUND(($F71*$F$233-F$232)/(F$231*$F$233-F$232)*100,2)</f>
        <v>99.01</v>
      </c>
      <c r="J71" s="64">
        <f t="shared" ref="J71:J134" si="15">I71</f>
        <v>99.01</v>
      </c>
      <c r="K71" s="63">
        <v>2830.03</v>
      </c>
      <c r="L71" s="65">
        <f t="shared" ref="L71:L134" si="16">IF(K71&gt;200,F71/K71,1)</f>
        <v>0.237937407023954</v>
      </c>
      <c r="M71" s="64">
        <f t="shared" ref="M71:M134" si="17">ROUND((L71*$L$233-$L$232)/($L$231*$L$233-$L$232)*100,2)</f>
        <v>99.1</v>
      </c>
      <c r="N71" s="21">
        <f t="shared" ref="N71:N134" si="18">M71</f>
        <v>99.1</v>
      </c>
      <c r="O71" s="40" t="s">
        <v>730</v>
      </c>
      <c r="P71" s="66" t="s">
        <v>731</v>
      </c>
      <c r="Q71" s="66" t="s">
        <v>731</v>
      </c>
      <c r="R71" s="21"/>
      <c r="S71" s="64">
        <f t="shared" ref="S71:S134" si="19">ROUND(J71*0.5+N71*0.5+R71,2)/100</f>
        <v>0.99060000000000004</v>
      </c>
      <c r="T71" s="21" t="str">
        <f t="shared" ref="T71:T134" si="20">IF(F71&gt;=500,"是","否")</f>
        <v>是</v>
      </c>
      <c r="U71" s="21" t="s">
        <v>732</v>
      </c>
      <c r="V71" s="67">
        <v>4983</v>
      </c>
      <c r="W71" s="21">
        <v>1</v>
      </c>
      <c r="X71" s="21">
        <v>0.51347949999999998</v>
      </c>
      <c r="Y71" s="21">
        <f t="shared" ref="Y71:Y134" si="21">ROUND(F71*0.1*(H71*0.2+S71*0.8)*W71*X71,2)</f>
        <v>34.32</v>
      </c>
      <c r="Z71" s="21">
        <f t="shared" ref="Z71:Z134" si="22">ROUND(IF(F71*0.1*(H71*0.2+S71*0.8)*W71*X71&lt;1000,F71*0.1*(H71*0.2+S71*0.8)*W71*X71,1000),2)</f>
        <v>34.32</v>
      </c>
      <c r="AA71" s="68"/>
      <c r="AB71" s="69"/>
      <c r="AC71" s="71">
        <f t="shared" si="12"/>
        <v>0</v>
      </c>
      <c r="AD71" s="70"/>
      <c r="AE71" s="71">
        <f t="shared" si="13"/>
        <v>0</v>
      </c>
      <c r="AF71" s="21"/>
      <c r="AG71" s="21"/>
      <c r="AH71" s="21"/>
      <c r="AI71" s="21">
        <f t="shared" ref="AI71:AI134" si="23">Z71+AE71</f>
        <v>34.32</v>
      </c>
      <c r="AJ71" s="21">
        <f t="shared" ref="AJ71:AJ134" si="24">IF(AI71&gt;1000,1000,AI71)</f>
        <v>34.32</v>
      </c>
      <c r="AK71" s="71"/>
      <c r="AL71" s="71"/>
      <c r="AM71" s="72">
        <f t="shared" ref="AM71:AM134" si="25">MAX(AJ71-AL71,0)</f>
        <v>34.32</v>
      </c>
      <c r="AO71" s="73"/>
      <c r="AP71" s="73"/>
    </row>
    <row r="72" spans="1:42" s="3" customFormat="1" ht="48" customHeight="1">
      <c r="A72" s="37">
        <v>66</v>
      </c>
      <c r="B72" s="22" t="s">
        <v>26</v>
      </c>
      <c r="C72" s="40" t="s">
        <v>229</v>
      </c>
      <c r="D72" s="21" t="s">
        <v>230</v>
      </c>
      <c r="E72" s="41" t="s">
        <v>231</v>
      </c>
      <c r="F72" s="63">
        <v>268.85000000000002</v>
      </c>
      <c r="G72" s="40" t="s">
        <v>821</v>
      </c>
      <c r="H72" s="21">
        <v>1</v>
      </c>
      <c r="I72" s="64">
        <f t="shared" si="14"/>
        <v>99</v>
      </c>
      <c r="J72" s="64">
        <f t="shared" si="15"/>
        <v>99</v>
      </c>
      <c r="K72" s="63">
        <v>1260.3399999999999</v>
      </c>
      <c r="L72" s="65">
        <f t="shared" si="16"/>
        <v>0.21331545455988099</v>
      </c>
      <c r="M72" s="64">
        <f t="shared" si="17"/>
        <v>99.09</v>
      </c>
      <c r="N72" s="21">
        <f t="shared" si="18"/>
        <v>99.09</v>
      </c>
      <c r="O72" s="40" t="s">
        <v>730</v>
      </c>
      <c r="P72" s="66" t="s">
        <v>731</v>
      </c>
      <c r="Q72" s="66" t="s">
        <v>731</v>
      </c>
      <c r="R72" s="21"/>
      <c r="S72" s="64">
        <f t="shared" si="19"/>
        <v>0.99050000000000005</v>
      </c>
      <c r="T72" s="21" t="str">
        <f t="shared" si="20"/>
        <v>否</v>
      </c>
      <c r="U72" s="21" t="s">
        <v>732</v>
      </c>
      <c r="V72" s="67">
        <v>19530</v>
      </c>
      <c r="W72" s="21">
        <v>1</v>
      </c>
      <c r="X72" s="21">
        <v>0.51347949999999998</v>
      </c>
      <c r="Y72" s="21">
        <f t="shared" si="21"/>
        <v>13.7</v>
      </c>
      <c r="Z72" s="21">
        <f t="shared" si="22"/>
        <v>13.7</v>
      </c>
      <c r="AA72" s="68"/>
      <c r="AB72" s="69"/>
      <c r="AC72" s="71">
        <f t="shared" si="12"/>
        <v>0</v>
      </c>
      <c r="AD72" s="70"/>
      <c r="AE72" s="71">
        <f t="shared" si="13"/>
        <v>0</v>
      </c>
      <c r="AF72" s="21"/>
      <c r="AG72" s="21"/>
      <c r="AH72" s="21"/>
      <c r="AI72" s="21">
        <f t="shared" si="23"/>
        <v>13.7</v>
      </c>
      <c r="AJ72" s="21">
        <f t="shared" si="24"/>
        <v>13.7</v>
      </c>
      <c r="AK72" s="71"/>
      <c r="AL72" s="71"/>
      <c r="AM72" s="72">
        <f t="shared" si="25"/>
        <v>13.7</v>
      </c>
      <c r="AO72" s="73"/>
      <c r="AP72" s="73"/>
    </row>
    <row r="73" spans="1:42" s="3" customFormat="1" ht="37.15" customHeight="1">
      <c r="A73" s="37">
        <v>67</v>
      </c>
      <c r="B73" s="22" t="s">
        <v>26</v>
      </c>
      <c r="C73" s="40" t="s">
        <v>232</v>
      </c>
      <c r="D73" s="21" t="s">
        <v>233</v>
      </c>
      <c r="E73" s="41" t="s">
        <v>234</v>
      </c>
      <c r="F73" s="63">
        <v>630.08000000000004</v>
      </c>
      <c r="G73" s="40" t="s">
        <v>821</v>
      </c>
      <c r="H73" s="21">
        <v>1</v>
      </c>
      <c r="I73" s="64">
        <f t="shared" si="14"/>
        <v>99.01</v>
      </c>
      <c r="J73" s="64">
        <f t="shared" si="15"/>
        <v>99.01</v>
      </c>
      <c r="K73" s="63">
        <v>65906.95</v>
      </c>
      <c r="L73" s="65">
        <f t="shared" si="16"/>
        <v>9.5601450226417695E-3</v>
      </c>
      <c r="M73" s="64">
        <f t="shared" si="17"/>
        <v>99</v>
      </c>
      <c r="N73" s="21">
        <f t="shared" si="18"/>
        <v>99</v>
      </c>
      <c r="O73" s="40" t="s">
        <v>730</v>
      </c>
      <c r="P73" s="66" t="s">
        <v>731</v>
      </c>
      <c r="Q73" s="66" t="s">
        <v>731</v>
      </c>
      <c r="R73" s="21"/>
      <c r="S73" s="64">
        <f t="shared" si="19"/>
        <v>0.99009999999999998</v>
      </c>
      <c r="T73" s="21" t="str">
        <f t="shared" si="20"/>
        <v>是</v>
      </c>
      <c r="U73" s="21" t="s">
        <v>732</v>
      </c>
      <c r="V73" s="67">
        <v>1020</v>
      </c>
      <c r="W73" s="21">
        <v>1</v>
      </c>
      <c r="X73" s="21">
        <v>0.51347949999999998</v>
      </c>
      <c r="Y73" s="21">
        <f t="shared" si="21"/>
        <v>32.1</v>
      </c>
      <c r="Z73" s="21">
        <f t="shared" si="22"/>
        <v>32.1</v>
      </c>
      <c r="AA73" s="68" t="s">
        <v>235</v>
      </c>
      <c r="AB73" s="69">
        <v>0.03</v>
      </c>
      <c r="AC73" s="71">
        <f t="shared" ref="AC73:AC136" si="26">ROUND(AB73*F73,2)</f>
        <v>18.899999999999999</v>
      </c>
      <c r="AD73" s="74">
        <f>X73</f>
        <v>0.51347949999999998</v>
      </c>
      <c r="AE73" s="71">
        <f t="shared" ref="AE73:AE136" si="27">ROUND(AC73*AD73,2)</f>
        <v>9.6999999999999993</v>
      </c>
      <c r="AF73" s="21"/>
      <c r="AG73" s="21"/>
      <c r="AH73" s="21"/>
      <c r="AI73" s="21">
        <f t="shared" si="23"/>
        <v>41.8</v>
      </c>
      <c r="AJ73" s="21">
        <f t="shared" si="24"/>
        <v>41.8</v>
      </c>
      <c r="AK73" s="71"/>
      <c r="AL73" s="71"/>
      <c r="AM73" s="72">
        <f t="shared" si="25"/>
        <v>41.8</v>
      </c>
      <c r="AN73" s="75"/>
      <c r="AO73" s="73"/>
      <c r="AP73" s="73"/>
    </row>
    <row r="74" spans="1:42" s="3" customFormat="1" ht="45" customHeight="1">
      <c r="A74" s="21">
        <v>68</v>
      </c>
      <c r="B74" s="22" t="s">
        <v>26</v>
      </c>
      <c r="C74" s="40" t="s">
        <v>236</v>
      </c>
      <c r="D74" s="21" t="s">
        <v>237</v>
      </c>
      <c r="E74" s="41" t="s">
        <v>238</v>
      </c>
      <c r="F74" s="63">
        <v>427.39</v>
      </c>
      <c r="G74" s="40" t="s">
        <v>730</v>
      </c>
      <c r="H74" s="21">
        <v>1</v>
      </c>
      <c r="I74" s="64">
        <f t="shared" si="14"/>
        <v>99.01</v>
      </c>
      <c r="J74" s="64">
        <f t="shared" si="15"/>
        <v>99.01</v>
      </c>
      <c r="K74" s="63">
        <v>1066.73</v>
      </c>
      <c r="L74" s="65">
        <f t="shared" si="16"/>
        <v>0.40065433614879098</v>
      </c>
      <c r="M74" s="64">
        <f t="shared" si="17"/>
        <v>99.18</v>
      </c>
      <c r="N74" s="21">
        <f t="shared" si="18"/>
        <v>99.18</v>
      </c>
      <c r="O74" s="40" t="s">
        <v>730</v>
      </c>
      <c r="P74" s="66" t="s">
        <v>731</v>
      </c>
      <c r="Q74" s="66" t="s">
        <v>731</v>
      </c>
      <c r="R74" s="21"/>
      <c r="S74" s="64">
        <f t="shared" si="19"/>
        <v>0.99099999999999999</v>
      </c>
      <c r="T74" s="21" t="str">
        <f t="shared" si="20"/>
        <v>否</v>
      </c>
      <c r="U74" s="21" t="s">
        <v>732</v>
      </c>
      <c r="V74" s="67">
        <v>1500</v>
      </c>
      <c r="W74" s="21">
        <v>1</v>
      </c>
      <c r="X74" s="21">
        <v>0.51347949999999998</v>
      </c>
      <c r="Y74" s="21">
        <f t="shared" si="21"/>
        <v>21.79</v>
      </c>
      <c r="Z74" s="21">
        <f t="shared" si="22"/>
        <v>21.79</v>
      </c>
      <c r="AA74" s="68"/>
      <c r="AB74" s="69"/>
      <c r="AC74" s="71">
        <f t="shared" si="26"/>
        <v>0</v>
      </c>
      <c r="AD74" s="70"/>
      <c r="AE74" s="71">
        <f t="shared" si="27"/>
        <v>0</v>
      </c>
      <c r="AF74" s="21"/>
      <c r="AG74" s="21"/>
      <c r="AH74" s="21"/>
      <c r="AI74" s="21">
        <f t="shared" si="23"/>
        <v>21.79</v>
      </c>
      <c r="AJ74" s="21">
        <f t="shared" si="24"/>
        <v>21.79</v>
      </c>
      <c r="AK74" s="71"/>
      <c r="AL74" s="71"/>
      <c r="AM74" s="72">
        <f t="shared" si="25"/>
        <v>21.79</v>
      </c>
      <c r="AO74" s="73"/>
      <c r="AP74" s="73"/>
    </row>
    <row r="75" spans="1:42" s="3" customFormat="1" ht="42" customHeight="1">
      <c r="A75" s="37">
        <v>69</v>
      </c>
      <c r="B75" s="22" t="s">
        <v>26</v>
      </c>
      <c r="C75" s="40" t="s">
        <v>239</v>
      </c>
      <c r="D75" s="21" t="s">
        <v>240</v>
      </c>
      <c r="E75" s="41" t="s">
        <v>241</v>
      </c>
      <c r="F75" s="63">
        <v>562.16</v>
      </c>
      <c r="G75" s="40" t="s">
        <v>821</v>
      </c>
      <c r="H75" s="21">
        <v>1</v>
      </c>
      <c r="I75" s="64">
        <f t="shared" si="14"/>
        <v>99.01</v>
      </c>
      <c r="J75" s="64">
        <f t="shared" si="15"/>
        <v>99.01</v>
      </c>
      <c r="K75" s="63">
        <v>10239.39</v>
      </c>
      <c r="L75" s="65">
        <f t="shared" si="16"/>
        <v>5.4901708011903097E-2</v>
      </c>
      <c r="M75" s="64">
        <f t="shared" si="17"/>
        <v>99.02</v>
      </c>
      <c r="N75" s="21">
        <f t="shared" si="18"/>
        <v>99.02</v>
      </c>
      <c r="O75" s="40" t="s">
        <v>730</v>
      </c>
      <c r="P75" s="66" t="s">
        <v>731</v>
      </c>
      <c r="Q75" s="66" t="s">
        <v>731</v>
      </c>
      <c r="R75" s="21"/>
      <c r="S75" s="64">
        <f t="shared" si="19"/>
        <v>0.99019999999999997</v>
      </c>
      <c r="T75" s="21" t="str">
        <f t="shared" si="20"/>
        <v>是</v>
      </c>
      <c r="U75" s="21" t="s">
        <v>732</v>
      </c>
      <c r="V75" s="67">
        <v>2000</v>
      </c>
      <c r="W75" s="21">
        <v>1</v>
      </c>
      <c r="X75" s="21">
        <v>0.51347949999999998</v>
      </c>
      <c r="Y75" s="21">
        <f t="shared" si="21"/>
        <v>28.64</v>
      </c>
      <c r="Z75" s="21">
        <f t="shared" si="22"/>
        <v>28.64</v>
      </c>
      <c r="AA75" s="68"/>
      <c r="AB75" s="69"/>
      <c r="AC75" s="71">
        <f t="shared" si="26"/>
        <v>0</v>
      </c>
      <c r="AD75" s="70"/>
      <c r="AE75" s="71">
        <f t="shared" si="27"/>
        <v>0</v>
      </c>
      <c r="AF75" s="21"/>
      <c r="AG75" s="21"/>
      <c r="AH75" s="21"/>
      <c r="AI75" s="21">
        <f t="shared" si="23"/>
        <v>28.64</v>
      </c>
      <c r="AJ75" s="21">
        <f t="shared" si="24"/>
        <v>28.64</v>
      </c>
      <c r="AK75" s="71"/>
      <c r="AL75" s="71"/>
      <c r="AM75" s="72">
        <f t="shared" si="25"/>
        <v>28.64</v>
      </c>
      <c r="AO75" s="73"/>
      <c r="AP75" s="73"/>
    </row>
    <row r="76" spans="1:42" s="3" customFormat="1" ht="43.15" customHeight="1">
      <c r="A76" s="37">
        <v>70</v>
      </c>
      <c r="B76" s="22" t="s">
        <v>26</v>
      </c>
      <c r="C76" s="40" t="s">
        <v>242</v>
      </c>
      <c r="D76" s="21" t="s">
        <v>243</v>
      </c>
      <c r="E76" s="41" t="s">
        <v>244</v>
      </c>
      <c r="F76" s="63">
        <v>429.09</v>
      </c>
      <c r="G76" s="40" t="s">
        <v>730</v>
      </c>
      <c r="H76" s="21">
        <v>1</v>
      </c>
      <c r="I76" s="64">
        <f t="shared" si="14"/>
        <v>99.01</v>
      </c>
      <c r="J76" s="64">
        <f t="shared" si="15"/>
        <v>99.01</v>
      </c>
      <c r="K76" s="63">
        <v>1385.68</v>
      </c>
      <c r="L76" s="65">
        <f t="shared" si="16"/>
        <v>0.30966023901622303</v>
      </c>
      <c r="M76" s="64">
        <f t="shared" si="17"/>
        <v>99.14</v>
      </c>
      <c r="N76" s="21">
        <f t="shared" si="18"/>
        <v>99.14</v>
      </c>
      <c r="O76" s="40" t="s">
        <v>730</v>
      </c>
      <c r="P76" s="66" t="s">
        <v>731</v>
      </c>
      <c r="Q76" s="66" t="s">
        <v>731</v>
      </c>
      <c r="R76" s="21"/>
      <c r="S76" s="64">
        <f t="shared" si="19"/>
        <v>0.99080000000000001</v>
      </c>
      <c r="T76" s="21" t="str">
        <f t="shared" si="20"/>
        <v>否</v>
      </c>
      <c r="U76" s="21" t="s">
        <v>732</v>
      </c>
      <c r="V76" s="67">
        <v>500</v>
      </c>
      <c r="W76" s="21">
        <v>1</v>
      </c>
      <c r="X76" s="21">
        <v>0.51347949999999998</v>
      </c>
      <c r="Y76" s="21">
        <f t="shared" si="21"/>
        <v>21.87</v>
      </c>
      <c r="Z76" s="21">
        <f t="shared" si="22"/>
        <v>21.87</v>
      </c>
      <c r="AA76" s="68"/>
      <c r="AB76" s="69"/>
      <c r="AC76" s="71">
        <f t="shared" si="26"/>
        <v>0</v>
      </c>
      <c r="AD76" s="70"/>
      <c r="AE76" s="71">
        <f t="shared" si="27"/>
        <v>0</v>
      </c>
      <c r="AF76" s="21"/>
      <c r="AG76" s="21"/>
      <c r="AH76" s="21"/>
      <c r="AI76" s="21">
        <f t="shared" si="23"/>
        <v>21.87</v>
      </c>
      <c r="AJ76" s="21">
        <f t="shared" si="24"/>
        <v>21.87</v>
      </c>
      <c r="AK76" s="71"/>
      <c r="AL76" s="71"/>
      <c r="AM76" s="72">
        <f t="shared" si="25"/>
        <v>21.87</v>
      </c>
      <c r="AO76" s="73"/>
      <c r="AP76" s="73"/>
    </row>
    <row r="77" spans="1:42" s="3" customFormat="1" ht="35.1" customHeight="1">
      <c r="A77" s="21">
        <v>71</v>
      </c>
      <c r="B77" s="22" t="s">
        <v>26</v>
      </c>
      <c r="C77" s="40" t="s">
        <v>245</v>
      </c>
      <c r="D77" s="21" t="s">
        <v>246</v>
      </c>
      <c r="E77" s="41" t="s">
        <v>247</v>
      </c>
      <c r="F77" s="63">
        <v>1444.48</v>
      </c>
      <c r="G77" s="40" t="s">
        <v>822</v>
      </c>
      <c r="H77" s="21">
        <v>1</v>
      </c>
      <c r="I77" s="64">
        <f t="shared" si="14"/>
        <v>99.03</v>
      </c>
      <c r="J77" s="64">
        <f t="shared" si="15"/>
        <v>99.03</v>
      </c>
      <c r="K77" s="63">
        <v>12806.91</v>
      </c>
      <c r="L77" s="65">
        <f t="shared" si="16"/>
        <v>0.112789111503087</v>
      </c>
      <c r="M77" s="64">
        <f t="shared" si="17"/>
        <v>99.05</v>
      </c>
      <c r="N77" s="21">
        <f t="shared" si="18"/>
        <v>99.05</v>
      </c>
      <c r="O77" s="40" t="s">
        <v>730</v>
      </c>
      <c r="P77" s="66" t="s">
        <v>731</v>
      </c>
      <c r="Q77" s="66" t="s">
        <v>731</v>
      </c>
      <c r="R77" s="21"/>
      <c r="S77" s="64">
        <f t="shared" si="19"/>
        <v>0.99039999999999995</v>
      </c>
      <c r="T77" s="21" t="str">
        <f t="shared" si="20"/>
        <v>是</v>
      </c>
      <c r="U77" s="21" t="s">
        <v>732</v>
      </c>
      <c r="V77" s="67">
        <v>1200</v>
      </c>
      <c r="W77" s="21">
        <v>1</v>
      </c>
      <c r="X77" s="21">
        <v>0.51347949999999998</v>
      </c>
      <c r="Y77" s="21">
        <f t="shared" si="21"/>
        <v>73.599999999999994</v>
      </c>
      <c r="Z77" s="21">
        <f t="shared" si="22"/>
        <v>73.599999999999994</v>
      </c>
      <c r="AA77" s="68"/>
      <c r="AB77" s="69"/>
      <c r="AC77" s="71">
        <f t="shared" si="26"/>
        <v>0</v>
      </c>
      <c r="AD77" s="70"/>
      <c r="AE77" s="71">
        <f t="shared" si="27"/>
        <v>0</v>
      </c>
      <c r="AF77" s="21"/>
      <c r="AG77" s="21"/>
      <c r="AH77" s="21"/>
      <c r="AI77" s="21">
        <f t="shared" si="23"/>
        <v>73.599999999999994</v>
      </c>
      <c r="AJ77" s="21">
        <f t="shared" si="24"/>
        <v>73.599999999999994</v>
      </c>
      <c r="AK77" s="71"/>
      <c r="AL77" s="71"/>
      <c r="AM77" s="72">
        <f t="shared" si="25"/>
        <v>73.599999999999994</v>
      </c>
      <c r="AO77" s="73"/>
      <c r="AP77" s="73"/>
    </row>
    <row r="78" spans="1:42" s="3" customFormat="1" ht="35.1" customHeight="1">
      <c r="A78" s="37">
        <v>72</v>
      </c>
      <c r="B78" s="22" t="s">
        <v>26</v>
      </c>
      <c r="C78" s="40" t="s">
        <v>248</v>
      </c>
      <c r="D78" s="21" t="s">
        <v>249</v>
      </c>
      <c r="E78" s="41" t="s">
        <v>250</v>
      </c>
      <c r="F78" s="63">
        <v>491.49</v>
      </c>
      <c r="G78" s="40" t="s">
        <v>730</v>
      </c>
      <c r="H78" s="21">
        <v>1</v>
      </c>
      <c r="I78" s="64">
        <f t="shared" si="14"/>
        <v>99.01</v>
      </c>
      <c r="J78" s="64">
        <f t="shared" si="15"/>
        <v>99.01</v>
      </c>
      <c r="K78" s="63">
        <v>1420.85</v>
      </c>
      <c r="L78" s="65">
        <f t="shared" si="16"/>
        <v>0.34591265791603598</v>
      </c>
      <c r="M78" s="64">
        <f t="shared" si="17"/>
        <v>99.15</v>
      </c>
      <c r="N78" s="21">
        <f t="shared" si="18"/>
        <v>99.15</v>
      </c>
      <c r="O78" s="40" t="s">
        <v>730</v>
      </c>
      <c r="P78" s="66" t="s">
        <v>731</v>
      </c>
      <c r="Q78" s="66" t="s">
        <v>731</v>
      </c>
      <c r="R78" s="21"/>
      <c r="S78" s="64">
        <f t="shared" si="19"/>
        <v>0.99080000000000001</v>
      </c>
      <c r="T78" s="21" t="str">
        <f t="shared" si="20"/>
        <v>否</v>
      </c>
      <c r="U78" s="21" t="s">
        <v>732</v>
      </c>
      <c r="V78" s="67">
        <v>1200</v>
      </c>
      <c r="W78" s="21">
        <v>1</v>
      </c>
      <c r="X78" s="21">
        <v>0.51347949999999998</v>
      </c>
      <c r="Y78" s="21">
        <f t="shared" si="21"/>
        <v>25.05</v>
      </c>
      <c r="Z78" s="21">
        <f t="shared" si="22"/>
        <v>25.05</v>
      </c>
      <c r="AA78" s="68"/>
      <c r="AB78" s="69"/>
      <c r="AC78" s="71">
        <f t="shared" si="26"/>
        <v>0</v>
      </c>
      <c r="AD78" s="70"/>
      <c r="AE78" s="71">
        <f t="shared" si="27"/>
        <v>0</v>
      </c>
      <c r="AF78" s="21"/>
      <c r="AG78" s="21"/>
      <c r="AH78" s="21"/>
      <c r="AI78" s="21">
        <f t="shared" si="23"/>
        <v>25.05</v>
      </c>
      <c r="AJ78" s="21">
        <f t="shared" si="24"/>
        <v>25.05</v>
      </c>
      <c r="AK78" s="71"/>
      <c r="AL78" s="71"/>
      <c r="AM78" s="72">
        <f t="shared" si="25"/>
        <v>25.05</v>
      </c>
      <c r="AO78" s="73"/>
      <c r="AP78" s="73"/>
    </row>
    <row r="79" spans="1:42" s="3" customFormat="1" ht="43.15" customHeight="1">
      <c r="A79" s="37">
        <v>73</v>
      </c>
      <c r="B79" s="22" t="s">
        <v>26</v>
      </c>
      <c r="C79" s="40" t="s">
        <v>251</v>
      </c>
      <c r="D79" s="21" t="s">
        <v>252</v>
      </c>
      <c r="E79" s="41" t="s">
        <v>253</v>
      </c>
      <c r="F79" s="63">
        <v>1527.13</v>
      </c>
      <c r="G79" s="40" t="s">
        <v>821</v>
      </c>
      <c r="H79" s="21">
        <v>1</v>
      </c>
      <c r="I79" s="64">
        <f t="shared" si="14"/>
        <v>99.03</v>
      </c>
      <c r="J79" s="64">
        <f t="shared" si="15"/>
        <v>99.03</v>
      </c>
      <c r="K79" s="63">
        <v>79595.8</v>
      </c>
      <c r="L79" s="65">
        <f t="shared" si="16"/>
        <v>1.9186062581191501E-2</v>
      </c>
      <c r="M79" s="64">
        <f t="shared" si="17"/>
        <v>99.01</v>
      </c>
      <c r="N79" s="21">
        <f t="shared" si="18"/>
        <v>99.01</v>
      </c>
      <c r="O79" s="40" t="s">
        <v>733</v>
      </c>
      <c r="P79" s="66">
        <v>50000</v>
      </c>
      <c r="Q79" s="66" t="s">
        <v>737</v>
      </c>
      <c r="R79" s="21">
        <v>3</v>
      </c>
      <c r="S79" s="64">
        <f t="shared" si="19"/>
        <v>1.0202</v>
      </c>
      <c r="T79" s="21" t="str">
        <f t="shared" si="20"/>
        <v>是</v>
      </c>
      <c r="U79" s="21" t="s">
        <v>732</v>
      </c>
      <c r="V79" s="67">
        <v>50000</v>
      </c>
      <c r="W79" s="21">
        <v>1</v>
      </c>
      <c r="X79" s="21">
        <v>0.51347949999999998</v>
      </c>
      <c r="Y79" s="21">
        <f t="shared" si="21"/>
        <v>79.680000000000007</v>
      </c>
      <c r="Z79" s="21">
        <f t="shared" si="22"/>
        <v>79.680000000000007</v>
      </c>
      <c r="AA79" s="68"/>
      <c r="AB79" s="69"/>
      <c r="AC79" s="71">
        <f t="shared" si="26"/>
        <v>0</v>
      </c>
      <c r="AD79" s="70"/>
      <c r="AE79" s="71">
        <f t="shared" si="27"/>
        <v>0</v>
      </c>
      <c r="AF79" s="21"/>
      <c r="AG79" s="21"/>
      <c r="AH79" s="21"/>
      <c r="AI79" s="21">
        <f t="shared" si="23"/>
        <v>79.680000000000007</v>
      </c>
      <c r="AJ79" s="21">
        <f t="shared" si="24"/>
        <v>79.680000000000007</v>
      </c>
      <c r="AK79" s="71"/>
      <c r="AL79" s="71"/>
      <c r="AM79" s="72">
        <f t="shared" si="25"/>
        <v>79.680000000000007</v>
      </c>
      <c r="AO79" s="73"/>
      <c r="AP79" s="73"/>
    </row>
    <row r="80" spans="1:42" s="3" customFormat="1" ht="47.1" customHeight="1">
      <c r="A80" s="21">
        <v>74</v>
      </c>
      <c r="B80" s="22" t="s">
        <v>26</v>
      </c>
      <c r="C80" s="40" t="s">
        <v>254</v>
      </c>
      <c r="D80" s="21" t="s">
        <v>255</v>
      </c>
      <c r="E80" s="41" t="s">
        <v>256</v>
      </c>
      <c r="F80" s="63">
        <v>311.87</v>
      </c>
      <c r="G80" s="40" t="s">
        <v>821</v>
      </c>
      <c r="H80" s="21">
        <v>1</v>
      </c>
      <c r="I80" s="64">
        <f t="shared" si="14"/>
        <v>99</v>
      </c>
      <c r="J80" s="64">
        <f t="shared" si="15"/>
        <v>99</v>
      </c>
      <c r="K80" s="63">
        <v>24891.360000000001</v>
      </c>
      <c r="L80" s="65">
        <f t="shared" si="16"/>
        <v>1.25292470961812E-2</v>
      </c>
      <c r="M80" s="64">
        <f t="shared" si="17"/>
        <v>99.01</v>
      </c>
      <c r="N80" s="21">
        <f t="shared" si="18"/>
        <v>99.01</v>
      </c>
      <c r="O80" s="40" t="s">
        <v>730</v>
      </c>
      <c r="P80" s="66" t="s">
        <v>731</v>
      </c>
      <c r="Q80" s="66" t="s">
        <v>731</v>
      </c>
      <c r="R80" s="21"/>
      <c r="S80" s="64">
        <f t="shared" si="19"/>
        <v>0.99009999999999998</v>
      </c>
      <c r="T80" s="21" t="str">
        <f t="shared" si="20"/>
        <v>否</v>
      </c>
      <c r="U80" s="21" t="s">
        <v>732</v>
      </c>
      <c r="V80" s="67">
        <v>3000</v>
      </c>
      <c r="W80" s="21">
        <v>1</v>
      </c>
      <c r="X80" s="21">
        <v>0.51347949999999998</v>
      </c>
      <c r="Y80" s="21">
        <f t="shared" si="21"/>
        <v>15.89</v>
      </c>
      <c r="Z80" s="21">
        <f t="shared" si="22"/>
        <v>15.89</v>
      </c>
      <c r="AA80" s="68"/>
      <c r="AB80" s="69"/>
      <c r="AC80" s="71">
        <f t="shared" si="26"/>
        <v>0</v>
      </c>
      <c r="AD80" s="70"/>
      <c r="AE80" s="71">
        <f t="shared" si="27"/>
        <v>0</v>
      </c>
      <c r="AF80" s="21"/>
      <c r="AG80" s="21"/>
      <c r="AH80" s="21"/>
      <c r="AI80" s="21">
        <f t="shared" si="23"/>
        <v>15.89</v>
      </c>
      <c r="AJ80" s="21">
        <f t="shared" si="24"/>
        <v>15.89</v>
      </c>
      <c r="AK80" s="71"/>
      <c r="AL80" s="71"/>
      <c r="AM80" s="72">
        <f t="shared" si="25"/>
        <v>15.89</v>
      </c>
      <c r="AO80" s="73"/>
      <c r="AP80" s="73"/>
    </row>
    <row r="81" spans="1:42" s="3" customFormat="1" ht="46.15" customHeight="1">
      <c r="A81" s="37">
        <v>75</v>
      </c>
      <c r="B81" s="22" t="s">
        <v>26</v>
      </c>
      <c r="C81" s="40" t="s">
        <v>257</v>
      </c>
      <c r="D81" s="21" t="s">
        <v>258</v>
      </c>
      <c r="E81" s="41" t="s">
        <v>259</v>
      </c>
      <c r="F81" s="63">
        <v>432.9</v>
      </c>
      <c r="G81" s="40" t="s">
        <v>822</v>
      </c>
      <c r="H81" s="21">
        <v>1</v>
      </c>
      <c r="I81" s="64">
        <f t="shared" si="14"/>
        <v>99.01</v>
      </c>
      <c r="J81" s="64">
        <f t="shared" si="15"/>
        <v>99.01</v>
      </c>
      <c r="K81" s="63">
        <v>12948.49</v>
      </c>
      <c r="L81" s="65">
        <f t="shared" si="16"/>
        <v>3.3432469731991897E-2</v>
      </c>
      <c r="M81" s="64">
        <f t="shared" si="17"/>
        <v>99.01</v>
      </c>
      <c r="N81" s="21">
        <f t="shared" si="18"/>
        <v>99.01</v>
      </c>
      <c r="O81" s="40" t="s">
        <v>730</v>
      </c>
      <c r="P81" s="66" t="s">
        <v>731</v>
      </c>
      <c r="Q81" s="66" t="s">
        <v>731</v>
      </c>
      <c r="R81" s="21"/>
      <c r="S81" s="64">
        <f t="shared" si="19"/>
        <v>0.99009999999999998</v>
      </c>
      <c r="T81" s="21" t="str">
        <f t="shared" si="20"/>
        <v>否</v>
      </c>
      <c r="U81" s="21" t="s">
        <v>735</v>
      </c>
      <c r="V81" s="67" t="s">
        <v>820</v>
      </c>
      <c r="W81" s="21">
        <v>1</v>
      </c>
      <c r="X81" s="21">
        <v>0.51347949999999998</v>
      </c>
      <c r="Y81" s="21">
        <f t="shared" si="21"/>
        <v>22.05</v>
      </c>
      <c r="Z81" s="21">
        <f t="shared" si="22"/>
        <v>22.05</v>
      </c>
      <c r="AA81" s="68"/>
      <c r="AB81" s="69"/>
      <c r="AC81" s="71">
        <f t="shared" si="26"/>
        <v>0</v>
      </c>
      <c r="AD81" s="70"/>
      <c r="AE81" s="71">
        <f t="shared" si="27"/>
        <v>0</v>
      </c>
      <c r="AF81" s="21"/>
      <c r="AG81" s="21"/>
      <c r="AH81" s="21"/>
      <c r="AI81" s="21">
        <f t="shared" si="23"/>
        <v>22.05</v>
      </c>
      <c r="AJ81" s="21">
        <f t="shared" si="24"/>
        <v>22.05</v>
      </c>
      <c r="AK81" s="71"/>
      <c r="AL81" s="71"/>
      <c r="AM81" s="72">
        <f t="shared" si="25"/>
        <v>22.05</v>
      </c>
      <c r="AO81" s="73"/>
      <c r="AP81" s="73"/>
    </row>
    <row r="82" spans="1:42" s="3" customFormat="1" ht="38.1" customHeight="1">
      <c r="A82" s="37">
        <v>76</v>
      </c>
      <c r="B82" s="22" t="s">
        <v>26</v>
      </c>
      <c r="C82" s="40" t="s">
        <v>260</v>
      </c>
      <c r="D82" s="21" t="s">
        <v>261</v>
      </c>
      <c r="E82" s="41" t="s">
        <v>262</v>
      </c>
      <c r="F82" s="63">
        <v>870.78</v>
      </c>
      <c r="G82" s="40" t="s">
        <v>822</v>
      </c>
      <c r="H82" s="21">
        <v>1</v>
      </c>
      <c r="I82" s="64">
        <f t="shared" si="14"/>
        <v>99.02</v>
      </c>
      <c r="J82" s="64">
        <f t="shared" si="15"/>
        <v>99.02</v>
      </c>
      <c r="K82" s="63">
        <v>1727.22</v>
      </c>
      <c r="L82" s="65">
        <f t="shared" si="16"/>
        <v>0.50415117935179099</v>
      </c>
      <c r="M82" s="64">
        <f t="shared" si="17"/>
        <v>99.22</v>
      </c>
      <c r="N82" s="21">
        <f t="shared" si="18"/>
        <v>99.22</v>
      </c>
      <c r="O82" s="40" t="s">
        <v>730</v>
      </c>
      <c r="P82" s="66" t="s">
        <v>731</v>
      </c>
      <c r="Q82" s="66" t="s">
        <v>731</v>
      </c>
      <c r="R82" s="21"/>
      <c r="S82" s="64">
        <f t="shared" si="19"/>
        <v>0.99119999999999997</v>
      </c>
      <c r="T82" s="21" t="str">
        <f t="shared" si="20"/>
        <v>是</v>
      </c>
      <c r="U82" s="21" t="s">
        <v>732</v>
      </c>
      <c r="V82" s="67">
        <v>1500</v>
      </c>
      <c r="W82" s="21">
        <v>1</v>
      </c>
      <c r="X82" s="21">
        <v>0.51347949999999998</v>
      </c>
      <c r="Y82" s="21">
        <f t="shared" si="21"/>
        <v>44.4</v>
      </c>
      <c r="Z82" s="21">
        <f t="shared" si="22"/>
        <v>44.4</v>
      </c>
      <c r="AA82" s="68"/>
      <c r="AB82" s="69"/>
      <c r="AC82" s="71">
        <f t="shared" si="26"/>
        <v>0</v>
      </c>
      <c r="AD82" s="70"/>
      <c r="AE82" s="71">
        <f t="shared" si="27"/>
        <v>0</v>
      </c>
      <c r="AF82" s="21"/>
      <c r="AG82" s="21"/>
      <c r="AH82" s="21"/>
      <c r="AI82" s="21">
        <f t="shared" si="23"/>
        <v>44.4</v>
      </c>
      <c r="AJ82" s="21">
        <f t="shared" si="24"/>
        <v>44.4</v>
      </c>
      <c r="AK82" s="71"/>
      <c r="AL82" s="71"/>
      <c r="AM82" s="72">
        <f t="shared" si="25"/>
        <v>44.4</v>
      </c>
      <c r="AO82" s="73"/>
      <c r="AP82" s="73"/>
    </row>
    <row r="83" spans="1:42" s="3" customFormat="1" ht="38.1" customHeight="1">
      <c r="A83" s="21">
        <v>77</v>
      </c>
      <c r="B83" s="22" t="s">
        <v>26</v>
      </c>
      <c r="C83" s="40" t="s">
        <v>263</v>
      </c>
      <c r="D83" s="21" t="s">
        <v>264</v>
      </c>
      <c r="E83" s="41" t="s">
        <v>265</v>
      </c>
      <c r="F83" s="63">
        <v>807.77</v>
      </c>
      <c r="G83" s="40" t="s">
        <v>822</v>
      </c>
      <c r="H83" s="21">
        <v>1</v>
      </c>
      <c r="I83" s="64">
        <f t="shared" si="14"/>
        <v>99.01</v>
      </c>
      <c r="J83" s="64">
        <f t="shared" si="15"/>
        <v>99.01</v>
      </c>
      <c r="K83" s="63">
        <v>8413.83</v>
      </c>
      <c r="L83" s="65">
        <f t="shared" si="16"/>
        <v>9.6005029814008602E-2</v>
      </c>
      <c r="M83" s="64">
        <f t="shared" si="17"/>
        <v>99.04</v>
      </c>
      <c r="N83" s="21">
        <f t="shared" si="18"/>
        <v>99.04</v>
      </c>
      <c r="O83" s="40" t="s">
        <v>730</v>
      </c>
      <c r="P83" s="66" t="s">
        <v>731</v>
      </c>
      <c r="Q83" s="66" t="s">
        <v>731</v>
      </c>
      <c r="R83" s="21"/>
      <c r="S83" s="64">
        <f t="shared" si="19"/>
        <v>0.99029999999999996</v>
      </c>
      <c r="T83" s="21" t="str">
        <f t="shared" si="20"/>
        <v>是</v>
      </c>
      <c r="U83" s="21" t="s">
        <v>732</v>
      </c>
      <c r="V83" s="67">
        <v>4000</v>
      </c>
      <c r="W83" s="21">
        <v>1</v>
      </c>
      <c r="X83" s="21">
        <v>0.51347949999999998</v>
      </c>
      <c r="Y83" s="21">
        <f t="shared" si="21"/>
        <v>41.16</v>
      </c>
      <c r="Z83" s="21">
        <f t="shared" si="22"/>
        <v>41.16</v>
      </c>
      <c r="AA83" s="68"/>
      <c r="AB83" s="69"/>
      <c r="AC83" s="71">
        <f t="shared" si="26"/>
        <v>0</v>
      </c>
      <c r="AD83" s="70"/>
      <c r="AE83" s="71">
        <f t="shared" si="27"/>
        <v>0</v>
      </c>
      <c r="AF83" s="21"/>
      <c r="AG83" s="21"/>
      <c r="AH83" s="21"/>
      <c r="AI83" s="21">
        <f t="shared" si="23"/>
        <v>41.16</v>
      </c>
      <c r="AJ83" s="21">
        <f t="shared" si="24"/>
        <v>41.16</v>
      </c>
      <c r="AK83" s="71"/>
      <c r="AL83" s="71"/>
      <c r="AM83" s="72">
        <f t="shared" si="25"/>
        <v>41.16</v>
      </c>
      <c r="AO83" s="73"/>
      <c r="AP83" s="73"/>
    </row>
    <row r="84" spans="1:42" s="3" customFormat="1" ht="42" customHeight="1">
      <c r="A84" s="37">
        <v>78</v>
      </c>
      <c r="B84" s="22" t="s">
        <v>26</v>
      </c>
      <c r="C84" s="40" t="s">
        <v>266</v>
      </c>
      <c r="D84" s="21" t="s">
        <v>267</v>
      </c>
      <c r="E84" s="41" t="s">
        <v>268</v>
      </c>
      <c r="F84" s="63">
        <v>200.39</v>
      </c>
      <c r="G84" s="40" t="s">
        <v>730</v>
      </c>
      <c r="H84" s="21">
        <v>1</v>
      </c>
      <c r="I84" s="64">
        <f t="shared" si="14"/>
        <v>99</v>
      </c>
      <c r="J84" s="64">
        <f t="shared" si="15"/>
        <v>99</v>
      </c>
      <c r="K84" s="63">
        <v>2543.13</v>
      </c>
      <c r="L84" s="65">
        <f t="shared" si="16"/>
        <v>7.8796601038877298E-2</v>
      </c>
      <c r="M84" s="64">
        <f t="shared" si="17"/>
        <v>99.03</v>
      </c>
      <c r="N84" s="21">
        <f t="shared" si="18"/>
        <v>99.03</v>
      </c>
      <c r="O84" s="40" t="s">
        <v>730</v>
      </c>
      <c r="P84" s="66" t="s">
        <v>731</v>
      </c>
      <c r="Q84" s="66" t="s">
        <v>731</v>
      </c>
      <c r="R84" s="21"/>
      <c r="S84" s="64">
        <f t="shared" si="19"/>
        <v>0.99019999999999997</v>
      </c>
      <c r="T84" s="21" t="str">
        <f t="shared" si="20"/>
        <v>否</v>
      </c>
      <c r="U84" s="21" t="s">
        <v>735</v>
      </c>
      <c r="V84" s="67" t="s">
        <v>820</v>
      </c>
      <c r="W84" s="21">
        <v>1</v>
      </c>
      <c r="X84" s="21">
        <v>0.51347949999999998</v>
      </c>
      <c r="Y84" s="21">
        <f t="shared" si="21"/>
        <v>10.210000000000001</v>
      </c>
      <c r="Z84" s="21">
        <f t="shared" si="22"/>
        <v>10.210000000000001</v>
      </c>
      <c r="AA84" s="68"/>
      <c r="AB84" s="69"/>
      <c r="AC84" s="71">
        <f t="shared" si="26"/>
        <v>0</v>
      </c>
      <c r="AD84" s="70"/>
      <c r="AE84" s="71">
        <f t="shared" si="27"/>
        <v>0</v>
      </c>
      <c r="AF84" s="21"/>
      <c r="AG84" s="21"/>
      <c r="AH84" s="21"/>
      <c r="AI84" s="21">
        <f t="shared" si="23"/>
        <v>10.210000000000001</v>
      </c>
      <c r="AJ84" s="21">
        <f t="shared" si="24"/>
        <v>10.210000000000001</v>
      </c>
      <c r="AK84" s="71"/>
      <c r="AL84" s="71"/>
      <c r="AM84" s="72">
        <f t="shared" si="25"/>
        <v>10.210000000000001</v>
      </c>
      <c r="AO84" s="73"/>
      <c r="AP84" s="73"/>
    </row>
    <row r="85" spans="1:42" s="3" customFormat="1" ht="43.15" customHeight="1">
      <c r="A85" s="37">
        <v>79</v>
      </c>
      <c r="B85" s="22" t="s">
        <v>26</v>
      </c>
      <c r="C85" s="40" t="s">
        <v>269</v>
      </c>
      <c r="D85" s="21" t="s">
        <v>270</v>
      </c>
      <c r="E85" s="41" t="s">
        <v>271</v>
      </c>
      <c r="F85" s="63">
        <v>1128.1099999999999</v>
      </c>
      <c r="G85" s="40" t="s">
        <v>821</v>
      </c>
      <c r="H85" s="21">
        <v>1</v>
      </c>
      <c r="I85" s="64">
        <f t="shared" si="14"/>
        <v>99.02</v>
      </c>
      <c r="J85" s="64">
        <f t="shared" si="15"/>
        <v>99.02</v>
      </c>
      <c r="K85" s="63">
        <v>12861.72</v>
      </c>
      <c r="L85" s="65">
        <f t="shared" si="16"/>
        <v>8.7710663892543103E-2</v>
      </c>
      <c r="M85" s="64">
        <f t="shared" si="17"/>
        <v>99.04</v>
      </c>
      <c r="N85" s="21">
        <f t="shared" si="18"/>
        <v>99.04</v>
      </c>
      <c r="O85" s="40" t="s">
        <v>730</v>
      </c>
      <c r="P85" s="66" t="s">
        <v>731</v>
      </c>
      <c r="Q85" s="66" t="s">
        <v>731</v>
      </c>
      <c r="R85" s="21"/>
      <c r="S85" s="64">
        <f t="shared" si="19"/>
        <v>0.99029999999999996</v>
      </c>
      <c r="T85" s="21" t="str">
        <f t="shared" si="20"/>
        <v>是</v>
      </c>
      <c r="U85" s="21" t="s">
        <v>732</v>
      </c>
      <c r="V85" s="67">
        <v>500</v>
      </c>
      <c r="W85" s="21">
        <v>1</v>
      </c>
      <c r="X85" s="21">
        <v>0.51347949999999998</v>
      </c>
      <c r="Y85" s="21">
        <f t="shared" si="21"/>
        <v>57.48</v>
      </c>
      <c r="Z85" s="21">
        <f t="shared" si="22"/>
        <v>57.48</v>
      </c>
      <c r="AA85" s="68" t="s">
        <v>68</v>
      </c>
      <c r="AB85" s="69">
        <v>0.02</v>
      </c>
      <c r="AC85" s="71">
        <f t="shared" si="26"/>
        <v>22.56</v>
      </c>
      <c r="AD85" s="74">
        <f>X85</f>
        <v>0.51347949999999998</v>
      </c>
      <c r="AE85" s="71">
        <f t="shared" si="27"/>
        <v>11.58</v>
      </c>
      <c r="AF85" s="21"/>
      <c r="AG85" s="21"/>
      <c r="AH85" s="21"/>
      <c r="AI85" s="21">
        <f t="shared" si="23"/>
        <v>69.06</v>
      </c>
      <c r="AJ85" s="63">
        <f t="shared" si="24"/>
        <v>69.06</v>
      </c>
      <c r="AK85" s="71"/>
      <c r="AL85" s="71"/>
      <c r="AM85" s="72">
        <f t="shared" si="25"/>
        <v>69.06</v>
      </c>
      <c r="AN85" s="75"/>
      <c r="AO85" s="73"/>
      <c r="AP85" s="73"/>
    </row>
    <row r="86" spans="1:42" s="3" customFormat="1" ht="36">
      <c r="A86" s="21">
        <v>80</v>
      </c>
      <c r="B86" s="22" t="s">
        <v>26</v>
      </c>
      <c r="C86" s="40" t="s">
        <v>272</v>
      </c>
      <c r="D86" s="21" t="s">
        <v>273</v>
      </c>
      <c r="E86" s="41" t="s">
        <v>274</v>
      </c>
      <c r="F86" s="63">
        <v>371.9</v>
      </c>
      <c r="G86" s="40" t="s">
        <v>730</v>
      </c>
      <c r="H86" s="21">
        <v>1</v>
      </c>
      <c r="I86" s="64">
        <f t="shared" si="14"/>
        <v>99</v>
      </c>
      <c r="J86" s="64">
        <f t="shared" si="15"/>
        <v>99</v>
      </c>
      <c r="K86" s="63">
        <v>423200.84</v>
      </c>
      <c r="L86" s="65">
        <f t="shared" si="16"/>
        <v>8.7877897406819902E-4</v>
      </c>
      <c r="M86" s="64">
        <f t="shared" si="17"/>
        <v>99</v>
      </c>
      <c r="N86" s="21">
        <f t="shared" si="18"/>
        <v>99</v>
      </c>
      <c r="O86" s="40" t="s">
        <v>730</v>
      </c>
      <c r="P86" s="66" t="s">
        <v>731</v>
      </c>
      <c r="Q86" s="66" t="s">
        <v>731</v>
      </c>
      <c r="R86" s="21"/>
      <c r="S86" s="64">
        <f t="shared" si="19"/>
        <v>0.99</v>
      </c>
      <c r="T86" s="21" t="str">
        <f t="shared" si="20"/>
        <v>否</v>
      </c>
      <c r="U86" s="21" t="s">
        <v>735</v>
      </c>
      <c r="V86" s="67" t="s">
        <v>820</v>
      </c>
      <c r="W86" s="21">
        <v>1</v>
      </c>
      <c r="X86" s="21">
        <v>0.51347949999999998</v>
      </c>
      <c r="Y86" s="21">
        <f t="shared" si="21"/>
        <v>18.940000000000001</v>
      </c>
      <c r="Z86" s="21">
        <f t="shared" si="22"/>
        <v>18.940000000000001</v>
      </c>
      <c r="AA86" s="68"/>
      <c r="AB86" s="69"/>
      <c r="AC86" s="71">
        <f t="shared" si="26"/>
        <v>0</v>
      </c>
      <c r="AD86" s="70"/>
      <c r="AE86" s="71">
        <f t="shared" si="27"/>
        <v>0</v>
      </c>
      <c r="AF86" s="21"/>
      <c r="AG86" s="21"/>
      <c r="AH86" s="21"/>
      <c r="AI86" s="21">
        <f t="shared" si="23"/>
        <v>18.940000000000001</v>
      </c>
      <c r="AJ86" s="21">
        <f t="shared" si="24"/>
        <v>18.940000000000001</v>
      </c>
      <c r="AK86" s="71"/>
      <c r="AL86" s="71"/>
      <c r="AM86" s="72">
        <f t="shared" si="25"/>
        <v>18.940000000000001</v>
      </c>
      <c r="AO86" s="73"/>
      <c r="AP86" s="73"/>
    </row>
    <row r="87" spans="1:42" s="3" customFormat="1" ht="24">
      <c r="A87" s="37">
        <v>81</v>
      </c>
      <c r="B87" s="22" t="s">
        <v>26</v>
      </c>
      <c r="C87" s="40" t="s">
        <v>275</v>
      </c>
      <c r="D87" s="21" t="s">
        <v>276</v>
      </c>
      <c r="E87" s="41" t="s">
        <v>277</v>
      </c>
      <c r="F87" s="63">
        <v>226</v>
      </c>
      <c r="G87" s="40" t="s">
        <v>821</v>
      </c>
      <c r="H87" s="21">
        <v>1</v>
      </c>
      <c r="I87" s="64">
        <f t="shared" si="14"/>
        <v>99</v>
      </c>
      <c r="J87" s="64">
        <f t="shared" si="15"/>
        <v>99</v>
      </c>
      <c r="K87" s="63">
        <v>16790.32</v>
      </c>
      <c r="L87" s="65">
        <f t="shared" si="16"/>
        <v>1.3460136554872101E-2</v>
      </c>
      <c r="M87" s="64">
        <f t="shared" si="17"/>
        <v>99.01</v>
      </c>
      <c r="N87" s="21">
        <f t="shared" si="18"/>
        <v>99.01</v>
      </c>
      <c r="O87" s="40" t="s">
        <v>730</v>
      </c>
      <c r="P87" s="66" t="s">
        <v>731</v>
      </c>
      <c r="Q87" s="66" t="s">
        <v>731</v>
      </c>
      <c r="R87" s="21"/>
      <c r="S87" s="64">
        <f t="shared" si="19"/>
        <v>0.99009999999999998</v>
      </c>
      <c r="T87" s="21" t="str">
        <f t="shared" si="20"/>
        <v>否</v>
      </c>
      <c r="U87" s="21" t="s">
        <v>735</v>
      </c>
      <c r="V87" s="67" t="s">
        <v>820</v>
      </c>
      <c r="W87" s="21">
        <v>1</v>
      </c>
      <c r="X87" s="21">
        <v>0.51347949999999998</v>
      </c>
      <c r="Y87" s="21">
        <f t="shared" si="21"/>
        <v>11.51</v>
      </c>
      <c r="Z87" s="21">
        <f t="shared" si="22"/>
        <v>11.51</v>
      </c>
      <c r="AA87" s="68"/>
      <c r="AB87" s="69"/>
      <c r="AC87" s="71">
        <f t="shared" si="26"/>
        <v>0</v>
      </c>
      <c r="AD87" s="70"/>
      <c r="AE87" s="71">
        <f t="shared" si="27"/>
        <v>0</v>
      </c>
      <c r="AF87" s="21"/>
      <c r="AG87" s="21"/>
      <c r="AH87" s="21"/>
      <c r="AI87" s="21">
        <f t="shared" si="23"/>
        <v>11.51</v>
      </c>
      <c r="AJ87" s="63">
        <f t="shared" si="24"/>
        <v>11.51</v>
      </c>
      <c r="AK87" s="71"/>
      <c r="AL87" s="71"/>
      <c r="AM87" s="72">
        <f t="shared" si="25"/>
        <v>11.51</v>
      </c>
      <c r="AO87" s="73"/>
      <c r="AP87" s="73"/>
    </row>
    <row r="88" spans="1:42" s="3" customFormat="1" ht="48" customHeight="1">
      <c r="A88" s="37">
        <v>82</v>
      </c>
      <c r="B88" s="22" t="s">
        <v>26</v>
      </c>
      <c r="C88" s="40" t="s">
        <v>278</v>
      </c>
      <c r="D88" s="21" t="s">
        <v>279</v>
      </c>
      <c r="E88" s="41" t="s">
        <v>280</v>
      </c>
      <c r="F88" s="63">
        <v>235.78</v>
      </c>
      <c r="G88" s="40" t="s">
        <v>822</v>
      </c>
      <c r="H88" s="21">
        <v>1</v>
      </c>
      <c r="I88" s="64">
        <f t="shared" si="14"/>
        <v>99</v>
      </c>
      <c r="J88" s="64">
        <f t="shared" si="15"/>
        <v>99</v>
      </c>
      <c r="K88" s="63">
        <v>3199.65</v>
      </c>
      <c r="L88" s="65">
        <f t="shared" si="16"/>
        <v>7.3689309768255898E-2</v>
      </c>
      <c r="M88" s="64">
        <f t="shared" si="17"/>
        <v>99.03</v>
      </c>
      <c r="N88" s="21">
        <f t="shared" si="18"/>
        <v>99.03</v>
      </c>
      <c r="O88" s="40" t="s">
        <v>730</v>
      </c>
      <c r="P88" s="66" t="s">
        <v>731</v>
      </c>
      <c r="Q88" s="66" t="s">
        <v>731</v>
      </c>
      <c r="R88" s="21"/>
      <c r="S88" s="64">
        <f t="shared" si="19"/>
        <v>0.99019999999999997</v>
      </c>
      <c r="T88" s="21" t="str">
        <f t="shared" si="20"/>
        <v>否</v>
      </c>
      <c r="U88" s="21" t="s">
        <v>735</v>
      </c>
      <c r="V88" s="67" t="s">
        <v>820</v>
      </c>
      <c r="W88" s="21">
        <v>1</v>
      </c>
      <c r="X88" s="21">
        <v>0.51347949999999998</v>
      </c>
      <c r="Y88" s="21">
        <f t="shared" si="21"/>
        <v>12.01</v>
      </c>
      <c r="Z88" s="21">
        <f t="shared" si="22"/>
        <v>12.01</v>
      </c>
      <c r="AA88" s="68"/>
      <c r="AB88" s="69"/>
      <c r="AC88" s="71">
        <f t="shared" si="26"/>
        <v>0</v>
      </c>
      <c r="AD88" s="70"/>
      <c r="AE88" s="71">
        <f t="shared" si="27"/>
        <v>0</v>
      </c>
      <c r="AF88" s="21"/>
      <c r="AG88" s="21"/>
      <c r="AH88" s="21"/>
      <c r="AI88" s="21">
        <f t="shared" si="23"/>
        <v>12.01</v>
      </c>
      <c r="AJ88" s="21">
        <f t="shared" si="24"/>
        <v>12.01</v>
      </c>
      <c r="AK88" s="71"/>
      <c r="AL88" s="71"/>
      <c r="AM88" s="72">
        <f t="shared" si="25"/>
        <v>12.01</v>
      </c>
      <c r="AO88" s="73"/>
      <c r="AP88" s="73"/>
    </row>
    <row r="89" spans="1:42" s="3" customFormat="1" ht="46.15" customHeight="1">
      <c r="A89" s="21">
        <v>83</v>
      </c>
      <c r="B89" s="22" t="s">
        <v>26</v>
      </c>
      <c r="C89" s="40" t="s">
        <v>281</v>
      </c>
      <c r="D89" s="21" t="s">
        <v>282</v>
      </c>
      <c r="E89" s="41" t="s">
        <v>283</v>
      </c>
      <c r="F89" s="63">
        <v>1771.46</v>
      </c>
      <c r="G89" s="40" t="s">
        <v>821</v>
      </c>
      <c r="H89" s="21">
        <v>1</v>
      </c>
      <c r="I89" s="64">
        <f t="shared" si="14"/>
        <v>99.04</v>
      </c>
      <c r="J89" s="64">
        <f t="shared" si="15"/>
        <v>99.04</v>
      </c>
      <c r="K89" s="63">
        <v>56411.81</v>
      </c>
      <c r="L89" s="65">
        <f t="shared" si="16"/>
        <v>3.1402289697848702E-2</v>
      </c>
      <c r="M89" s="64">
        <f t="shared" si="17"/>
        <v>99.01</v>
      </c>
      <c r="N89" s="21">
        <f t="shared" si="18"/>
        <v>99.01</v>
      </c>
      <c r="O89" s="40" t="s">
        <v>730</v>
      </c>
      <c r="P89" s="66" t="s">
        <v>731</v>
      </c>
      <c r="Q89" s="66" t="s">
        <v>731</v>
      </c>
      <c r="R89" s="21"/>
      <c r="S89" s="64">
        <f t="shared" si="19"/>
        <v>0.99029999999999996</v>
      </c>
      <c r="T89" s="21" t="str">
        <f t="shared" si="20"/>
        <v>是</v>
      </c>
      <c r="U89" s="21" t="s">
        <v>732</v>
      </c>
      <c r="V89" s="67">
        <v>4300</v>
      </c>
      <c r="W89" s="21">
        <v>1</v>
      </c>
      <c r="X89" s="21">
        <v>0.51347949999999998</v>
      </c>
      <c r="Y89" s="21">
        <f t="shared" si="21"/>
        <v>90.25</v>
      </c>
      <c r="Z89" s="21">
        <f t="shared" si="22"/>
        <v>90.25</v>
      </c>
      <c r="AA89" s="68"/>
      <c r="AB89" s="69"/>
      <c r="AC89" s="71">
        <f t="shared" si="26"/>
        <v>0</v>
      </c>
      <c r="AD89" s="70"/>
      <c r="AE89" s="71">
        <f t="shared" si="27"/>
        <v>0</v>
      </c>
      <c r="AF89" s="21"/>
      <c r="AG89" s="21"/>
      <c r="AH89" s="21"/>
      <c r="AI89" s="21">
        <f t="shared" si="23"/>
        <v>90.25</v>
      </c>
      <c r="AJ89" s="21">
        <f t="shared" si="24"/>
        <v>90.25</v>
      </c>
      <c r="AK89" s="71"/>
      <c r="AL89" s="71"/>
      <c r="AM89" s="72">
        <f t="shared" si="25"/>
        <v>90.25</v>
      </c>
      <c r="AO89" s="73"/>
      <c r="AP89" s="73"/>
    </row>
    <row r="90" spans="1:42" s="3" customFormat="1" ht="36" customHeight="1">
      <c r="A90" s="37">
        <v>84</v>
      </c>
      <c r="B90" s="22" t="s">
        <v>26</v>
      </c>
      <c r="C90" s="40" t="s">
        <v>284</v>
      </c>
      <c r="D90" s="21" t="s">
        <v>285</v>
      </c>
      <c r="E90" s="41" t="s">
        <v>286</v>
      </c>
      <c r="F90" s="63">
        <v>10211.39</v>
      </c>
      <c r="G90" s="40" t="s">
        <v>821</v>
      </c>
      <c r="H90" s="21">
        <v>1</v>
      </c>
      <c r="I90" s="64">
        <f t="shared" si="14"/>
        <v>99.24</v>
      </c>
      <c r="J90" s="64">
        <f t="shared" si="15"/>
        <v>99.24</v>
      </c>
      <c r="K90" s="63">
        <v>125232.55</v>
      </c>
      <c r="L90" s="65">
        <f t="shared" si="16"/>
        <v>8.1539424055487197E-2</v>
      </c>
      <c r="M90" s="64">
        <f t="shared" si="17"/>
        <v>99.04</v>
      </c>
      <c r="N90" s="21">
        <f t="shared" si="18"/>
        <v>99.04</v>
      </c>
      <c r="O90" s="40" t="s">
        <v>733</v>
      </c>
      <c r="P90" s="66">
        <v>100000</v>
      </c>
      <c r="Q90" s="66" t="s">
        <v>737</v>
      </c>
      <c r="R90" s="21">
        <v>4.5</v>
      </c>
      <c r="S90" s="64">
        <f t="shared" si="19"/>
        <v>1.0364</v>
      </c>
      <c r="T90" s="21" t="str">
        <f t="shared" si="20"/>
        <v>是</v>
      </c>
      <c r="U90" s="21" t="s">
        <v>732</v>
      </c>
      <c r="V90" s="67">
        <v>100000</v>
      </c>
      <c r="W90" s="21">
        <v>1</v>
      </c>
      <c r="X90" s="21">
        <v>0.51347949999999998</v>
      </c>
      <c r="Y90" s="21">
        <f t="shared" si="21"/>
        <v>539.6</v>
      </c>
      <c r="Z90" s="21">
        <f t="shared" si="22"/>
        <v>539.6</v>
      </c>
      <c r="AA90" s="68"/>
      <c r="AB90" s="69"/>
      <c r="AC90" s="71">
        <f t="shared" si="26"/>
        <v>0</v>
      </c>
      <c r="AD90" s="70"/>
      <c r="AE90" s="71">
        <f t="shared" si="27"/>
        <v>0</v>
      </c>
      <c r="AF90" s="21"/>
      <c r="AG90" s="21"/>
      <c r="AH90" s="21"/>
      <c r="AI90" s="21">
        <f t="shared" si="23"/>
        <v>539.6</v>
      </c>
      <c r="AJ90" s="21">
        <f t="shared" si="24"/>
        <v>539.6</v>
      </c>
      <c r="AK90" s="71"/>
      <c r="AL90" s="71"/>
      <c r="AM90" s="72">
        <f t="shared" si="25"/>
        <v>539.6</v>
      </c>
      <c r="AO90" s="73"/>
      <c r="AP90" s="73"/>
    </row>
    <row r="91" spans="1:42" s="3" customFormat="1" ht="42" customHeight="1">
      <c r="A91" s="37">
        <v>85</v>
      </c>
      <c r="B91" s="22" t="s">
        <v>26</v>
      </c>
      <c r="C91" s="40" t="s">
        <v>287</v>
      </c>
      <c r="D91" s="21" t="s">
        <v>288</v>
      </c>
      <c r="E91" s="41" t="s">
        <v>289</v>
      </c>
      <c r="F91" s="63">
        <v>575.62</v>
      </c>
      <c r="G91" s="40" t="s">
        <v>821</v>
      </c>
      <c r="H91" s="21">
        <v>1</v>
      </c>
      <c r="I91" s="64">
        <f t="shared" si="14"/>
        <v>99.01</v>
      </c>
      <c r="J91" s="64">
        <f t="shared" si="15"/>
        <v>99.01</v>
      </c>
      <c r="K91" s="63">
        <v>19309.89</v>
      </c>
      <c r="L91" s="65">
        <f t="shared" si="16"/>
        <v>2.9809594979567498E-2</v>
      </c>
      <c r="M91" s="64">
        <f t="shared" si="17"/>
        <v>99.01</v>
      </c>
      <c r="N91" s="21">
        <f t="shared" si="18"/>
        <v>99.01</v>
      </c>
      <c r="O91" s="40" t="s">
        <v>730</v>
      </c>
      <c r="P91" s="66" t="s">
        <v>731</v>
      </c>
      <c r="Q91" s="66" t="s">
        <v>731</v>
      </c>
      <c r="R91" s="21"/>
      <c r="S91" s="64">
        <f t="shared" si="19"/>
        <v>0.99009999999999998</v>
      </c>
      <c r="T91" s="21" t="str">
        <f t="shared" si="20"/>
        <v>是</v>
      </c>
      <c r="U91" s="21" t="s">
        <v>732</v>
      </c>
      <c r="V91" s="67">
        <v>3000</v>
      </c>
      <c r="W91" s="21">
        <v>1</v>
      </c>
      <c r="X91" s="21">
        <v>0.51347949999999998</v>
      </c>
      <c r="Y91" s="21">
        <f t="shared" si="21"/>
        <v>29.32</v>
      </c>
      <c r="Z91" s="21">
        <f t="shared" si="22"/>
        <v>29.32</v>
      </c>
      <c r="AA91" s="68"/>
      <c r="AB91" s="69"/>
      <c r="AC91" s="71">
        <f t="shared" si="26"/>
        <v>0</v>
      </c>
      <c r="AD91" s="70"/>
      <c r="AE91" s="71">
        <f t="shared" si="27"/>
        <v>0</v>
      </c>
      <c r="AF91" s="21"/>
      <c r="AG91" s="21"/>
      <c r="AH91" s="21"/>
      <c r="AI91" s="21">
        <f t="shared" si="23"/>
        <v>29.32</v>
      </c>
      <c r="AJ91" s="21">
        <f t="shared" si="24"/>
        <v>29.32</v>
      </c>
      <c r="AK91" s="71"/>
      <c r="AL91" s="71"/>
      <c r="AM91" s="72">
        <f t="shared" si="25"/>
        <v>29.32</v>
      </c>
      <c r="AO91" s="73"/>
      <c r="AP91" s="73"/>
    </row>
    <row r="92" spans="1:42" s="3" customFormat="1" ht="36">
      <c r="A92" s="21">
        <v>86</v>
      </c>
      <c r="B92" s="22" t="s">
        <v>26</v>
      </c>
      <c r="C92" s="40" t="s">
        <v>290</v>
      </c>
      <c r="D92" s="21" t="s">
        <v>291</v>
      </c>
      <c r="E92" s="41" t="s">
        <v>292</v>
      </c>
      <c r="F92" s="63">
        <v>1109.3699999999999</v>
      </c>
      <c r="G92" s="40" t="s">
        <v>821</v>
      </c>
      <c r="H92" s="21">
        <v>1</v>
      </c>
      <c r="I92" s="64">
        <f t="shared" si="14"/>
        <v>99.02</v>
      </c>
      <c r="J92" s="64">
        <f t="shared" si="15"/>
        <v>99.02</v>
      </c>
      <c r="K92" s="63">
        <v>1328.64</v>
      </c>
      <c r="L92" s="65">
        <f t="shared" si="16"/>
        <v>0.83496658236994203</v>
      </c>
      <c r="M92" s="64">
        <f t="shared" si="17"/>
        <v>99.37</v>
      </c>
      <c r="N92" s="21">
        <f t="shared" si="18"/>
        <v>99.37</v>
      </c>
      <c r="O92" s="40" t="s">
        <v>730</v>
      </c>
      <c r="P92" s="66" t="s">
        <v>731</v>
      </c>
      <c r="Q92" s="66" t="s">
        <v>731</v>
      </c>
      <c r="R92" s="21"/>
      <c r="S92" s="64">
        <f t="shared" si="19"/>
        <v>0.99199999999999999</v>
      </c>
      <c r="T92" s="21" t="str">
        <f t="shared" si="20"/>
        <v>是</v>
      </c>
      <c r="U92" s="21" t="s">
        <v>735</v>
      </c>
      <c r="V92" s="67" t="s">
        <v>820</v>
      </c>
      <c r="W92" s="21">
        <v>1</v>
      </c>
      <c r="X92" s="21">
        <v>0.51347949999999998</v>
      </c>
      <c r="Y92" s="21">
        <f t="shared" si="21"/>
        <v>56.6</v>
      </c>
      <c r="Z92" s="21">
        <f t="shared" si="22"/>
        <v>56.6</v>
      </c>
      <c r="AA92" s="68"/>
      <c r="AB92" s="69"/>
      <c r="AC92" s="71">
        <f t="shared" si="26"/>
        <v>0</v>
      </c>
      <c r="AD92" s="70"/>
      <c r="AE92" s="71">
        <f t="shared" si="27"/>
        <v>0</v>
      </c>
      <c r="AF92" s="21"/>
      <c r="AG92" s="21"/>
      <c r="AH92" s="21"/>
      <c r="AI92" s="21">
        <f t="shared" si="23"/>
        <v>56.6</v>
      </c>
      <c r="AJ92" s="21">
        <f t="shared" si="24"/>
        <v>56.6</v>
      </c>
      <c r="AK92" s="71"/>
      <c r="AL92" s="71"/>
      <c r="AM92" s="72">
        <f t="shared" si="25"/>
        <v>56.6</v>
      </c>
      <c r="AO92" s="73"/>
      <c r="AP92" s="73"/>
    </row>
    <row r="93" spans="1:42" s="3" customFormat="1" ht="60">
      <c r="A93" s="37">
        <v>87</v>
      </c>
      <c r="B93" s="22" t="s">
        <v>26</v>
      </c>
      <c r="C93" s="40" t="s">
        <v>293</v>
      </c>
      <c r="D93" s="21" t="s">
        <v>294</v>
      </c>
      <c r="E93" s="41" t="s">
        <v>295</v>
      </c>
      <c r="F93" s="63">
        <v>733.69</v>
      </c>
      <c r="G93" s="40" t="s">
        <v>821</v>
      </c>
      <c r="H93" s="21">
        <v>1</v>
      </c>
      <c r="I93" s="64">
        <f t="shared" si="14"/>
        <v>99.01</v>
      </c>
      <c r="J93" s="64">
        <f t="shared" si="15"/>
        <v>99.01</v>
      </c>
      <c r="K93" s="63">
        <v>23528.85</v>
      </c>
      <c r="L93" s="65">
        <f t="shared" si="16"/>
        <v>3.1182569483846401E-2</v>
      </c>
      <c r="M93" s="64">
        <f t="shared" si="17"/>
        <v>99.01</v>
      </c>
      <c r="N93" s="21">
        <f t="shared" si="18"/>
        <v>99.01</v>
      </c>
      <c r="O93" s="40" t="s">
        <v>730</v>
      </c>
      <c r="P93" s="66" t="s">
        <v>731</v>
      </c>
      <c r="Q93" s="66" t="s">
        <v>731</v>
      </c>
      <c r="R93" s="21"/>
      <c r="S93" s="64">
        <f t="shared" si="19"/>
        <v>0.99009999999999998</v>
      </c>
      <c r="T93" s="21" t="str">
        <f t="shared" si="20"/>
        <v>是</v>
      </c>
      <c r="U93" s="21" t="s">
        <v>735</v>
      </c>
      <c r="V93" s="67" t="s">
        <v>820</v>
      </c>
      <c r="W93" s="21">
        <v>1</v>
      </c>
      <c r="X93" s="21">
        <v>0.51347949999999998</v>
      </c>
      <c r="Y93" s="21">
        <f t="shared" si="21"/>
        <v>37.380000000000003</v>
      </c>
      <c r="Z93" s="21">
        <f t="shared" si="22"/>
        <v>37.380000000000003</v>
      </c>
      <c r="AA93" s="68"/>
      <c r="AB93" s="69"/>
      <c r="AC93" s="71">
        <f t="shared" si="26"/>
        <v>0</v>
      </c>
      <c r="AD93" s="70"/>
      <c r="AE93" s="71">
        <f t="shared" si="27"/>
        <v>0</v>
      </c>
      <c r="AF93" s="21"/>
      <c r="AG93" s="21"/>
      <c r="AH93" s="21"/>
      <c r="AI93" s="21">
        <f t="shared" si="23"/>
        <v>37.380000000000003</v>
      </c>
      <c r="AJ93" s="21">
        <f t="shared" si="24"/>
        <v>37.380000000000003</v>
      </c>
      <c r="AK93" s="71"/>
      <c r="AL93" s="71"/>
      <c r="AM93" s="72">
        <f t="shared" si="25"/>
        <v>37.380000000000003</v>
      </c>
      <c r="AO93" s="73"/>
      <c r="AP93" s="73"/>
    </row>
    <row r="94" spans="1:42" s="3" customFormat="1" ht="24">
      <c r="A94" s="37">
        <v>88</v>
      </c>
      <c r="B94" s="22" t="s">
        <v>26</v>
      </c>
      <c r="C94" s="40" t="s">
        <v>296</v>
      </c>
      <c r="D94" s="21" t="s">
        <v>297</v>
      </c>
      <c r="E94" s="41" t="s">
        <v>298</v>
      </c>
      <c r="F94" s="63">
        <v>2447.1999999999998</v>
      </c>
      <c r="G94" s="40" t="s">
        <v>821</v>
      </c>
      <c r="H94" s="21">
        <v>1</v>
      </c>
      <c r="I94" s="64">
        <f t="shared" si="14"/>
        <v>99.05</v>
      </c>
      <c r="J94" s="64">
        <f t="shared" si="15"/>
        <v>99.05</v>
      </c>
      <c r="K94" s="63">
        <v>72769.009999999995</v>
      </c>
      <c r="L94" s="65">
        <f t="shared" si="16"/>
        <v>3.3629700335348803E-2</v>
      </c>
      <c r="M94" s="64">
        <f t="shared" si="17"/>
        <v>99.01</v>
      </c>
      <c r="N94" s="21">
        <f t="shared" si="18"/>
        <v>99.01</v>
      </c>
      <c r="O94" s="40" t="s">
        <v>730</v>
      </c>
      <c r="P94" s="66" t="s">
        <v>731</v>
      </c>
      <c r="Q94" s="66" t="s">
        <v>731</v>
      </c>
      <c r="R94" s="21"/>
      <c r="S94" s="64">
        <f t="shared" si="19"/>
        <v>0.99029999999999996</v>
      </c>
      <c r="T94" s="21" t="str">
        <f t="shared" si="20"/>
        <v>是</v>
      </c>
      <c r="U94" s="21" t="s">
        <v>732</v>
      </c>
      <c r="V94" s="67">
        <v>6200</v>
      </c>
      <c r="W94" s="21">
        <v>1</v>
      </c>
      <c r="X94" s="21">
        <v>0.51347949999999998</v>
      </c>
      <c r="Y94" s="21">
        <f t="shared" si="21"/>
        <v>124.68</v>
      </c>
      <c r="Z94" s="21">
        <f t="shared" si="22"/>
        <v>124.68</v>
      </c>
      <c r="AA94" s="68"/>
      <c r="AB94" s="69"/>
      <c r="AC94" s="71">
        <f t="shared" si="26"/>
        <v>0</v>
      </c>
      <c r="AD94" s="70"/>
      <c r="AE94" s="71">
        <f t="shared" si="27"/>
        <v>0</v>
      </c>
      <c r="AF94" s="21"/>
      <c r="AG94" s="21"/>
      <c r="AH94" s="21"/>
      <c r="AI94" s="21">
        <f t="shared" si="23"/>
        <v>124.68</v>
      </c>
      <c r="AJ94" s="21">
        <f t="shared" si="24"/>
        <v>124.68</v>
      </c>
      <c r="AK94" s="71"/>
      <c r="AL94" s="71"/>
      <c r="AM94" s="72">
        <f t="shared" si="25"/>
        <v>124.68</v>
      </c>
      <c r="AO94" s="73"/>
      <c r="AP94" s="73"/>
    </row>
    <row r="95" spans="1:42" s="3" customFormat="1" ht="24">
      <c r="A95" s="21">
        <v>89</v>
      </c>
      <c r="B95" s="22" t="s">
        <v>26</v>
      </c>
      <c r="C95" s="40" t="s">
        <v>299</v>
      </c>
      <c r="D95" s="21" t="s">
        <v>300</v>
      </c>
      <c r="E95" s="41" t="s">
        <v>301</v>
      </c>
      <c r="F95" s="63">
        <v>1317.85</v>
      </c>
      <c r="G95" s="40" t="s">
        <v>822</v>
      </c>
      <c r="H95" s="21">
        <v>1</v>
      </c>
      <c r="I95" s="64">
        <f t="shared" si="14"/>
        <v>99.03</v>
      </c>
      <c r="J95" s="64">
        <f t="shared" si="15"/>
        <v>99.03</v>
      </c>
      <c r="K95" s="63">
        <v>6244.22</v>
      </c>
      <c r="L95" s="65">
        <f t="shared" si="16"/>
        <v>0.21105118013138499</v>
      </c>
      <c r="M95" s="64">
        <f t="shared" si="17"/>
        <v>99.09</v>
      </c>
      <c r="N95" s="21">
        <f t="shared" si="18"/>
        <v>99.09</v>
      </c>
      <c r="O95" s="40" t="s">
        <v>730</v>
      </c>
      <c r="P95" s="66" t="s">
        <v>731</v>
      </c>
      <c r="Q95" s="66" t="s">
        <v>731</v>
      </c>
      <c r="R95" s="21"/>
      <c r="S95" s="64">
        <f t="shared" si="19"/>
        <v>0.99060000000000004</v>
      </c>
      <c r="T95" s="21" t="str">
        <f t="shared" si="20"/>
        <v>是</v>
      </c>
      <c r="U95" s="21" t="s">
        <v>732</v>
      </c>
      <c r="V95" s="67">
        <v>1300</v>
      </c>
      <c r="W95" s="21">
        <v>1</v>
      </c>
      <c r="X95" s="21">
        <v>0.51347949999999998</v>
      </c>
      <c r="Y95" s="21">
        <f t="shared" si="21"/>
        <v>67.16</v>
      </c>
      <c r="Z95" s="21">
        <f t="shared" si="22"/>
        <v>67.16</v>
      </c>
      <c r="AA95" s="68"/>
      <c r="AB95" s="69"/>
      <c r="AC95" s="71">
        <f t="shared" si="26"/>
        <v>0</v>
      </c>
      <c r="AD95" s="70"/>
      <c r="AE95" s="71">
        <f t="shared" si="27"/>
        <v>0</v>
      </c>
      <c r="AF95" s="21"/>
      <c r="AG95" s="21"/>
      <c r="AH95" s="21"/>
      <c r="AI95" s="21">
        <f t="shared" si="23"/>
        <v>67.16</v>
      </c>
      <c r="AJ95" s="21">
        <f t="shared" si="24"/>
        <v>67.16</v>
      </c>
      <c r="AK95" s="71"/>
      <c r="AL95" s="71"/>
      <c r="AM95" s="72">
        <f t="shared" si="25"/>
        <v>67.16</v>
      </c>
      <c r="AO95" s="73"/>
      <c r="AP95" s="73"/>
    </row>
    <row r="96" spans="1:42" s="3" customFormat="1" ht="24">
      <c r="A96" s="37">
        <v>90</v>
      </c>
      <c r="B96" s="22" t="s">
        <v>26</v>
      </c>
      <c r="C96" s="40" t="s">
        <v>302</v>
      </c>
      <c r="D96" s="21" t="s">
        <v>303</v>
      </c>
      <c r="E96" s="41" t="s">
        <v>304</v>
      </c>
      <c r="F96" s="63">
        <v>465.76</v>
      </c>
      <c r="G96" s="40" t="s">
        <v>730</v>
      </c>
      <c r="H96" s="21">
        <v>1</v>
      </c>
      <c r="I96" s="64">
        <f t="shared" si="14"/>
        <v>99.01</v>
      </c>
      <c r="J96" s="64">
        <f t="shared" si="15"/>
        <v>99.01</v>
      </c>
      <c r="K96" s="63">
        <v>1236.3699999999999</v>
      </c>
      <c r="L96" s="65">
        <f t="shared" si="16"/>
        <v>0.37671570808091398</v>
      </c>
      <c r="M96" s="64">
        <f t="shared" si="17"/>
        <v>99.17</v>
      </c>
      <c r="N96" s="21">
        <f t="shared" si="18"/>
        <v>99.17</v>
      </c>
      <c r="O96" s="40" t="s">
        <v>730</v>
      </c>
      <c r="P96" s="66" t="s">
        <v>731</v>
      </c>
      <c r="Q96" s="66" t="s">
        <v>731</v>
      </c>
      <c r="R96" s="21"/>
      <c r="S96" s="64">
        <f t="shared" si="19"/>
        <v>0.9909</v>
      </c>
      <c r="T96" s="21" t="str">
        <f t="shared" si="20"/>
        <v>否</v>
      </c>
      <c r="U96" s="21" t="s">
        <v>735</v>
      </c>
      <c r="V96" s="67" t="s">
        <v>820</v>
      </c>
      <c r="W96" s="21">
        <v>1</v>
      </c>
      <c r="X96" s="21">
        <v>0.51347949999999998</v>
      </c>
      <c r="Y96" s="21">
        <f t="shared" si="21"/>
        <v>23.74</v>
      </c>
      <c r="Z96" s="21">
        <f t="shared" si="22"/>
        <v>23.74</v>
      </c>
      <c r="AA96" s="68"/>
      <c r="AB96" s="69"/>
      <c r="AC96" s="71">
        <f t="shared" si="26"/>
        <v>0</v>
      </c>
      <c r="AD96" s="70"/>
      <c r="AE96" s="71">
        <f t="shared" si="27"/>
        <v>0</v>
      </c>
      <c r="AF96" s="21"/>
      <c r="AG96" s="21"/>
      <c r="AH96" s="21"/>
      <c r="AI96" s="21">
        <f t="shared" si="23"/>
        <v>23.74</v>
      </c>
      <c r="AJ96" s="21">
        <f t="shared" si="24"/>
        <v>23.74</v>
      </c>
      <c r="AK96" s="71"/>
      <c r="AL96" s="71"/>
      <c r="AM96" s="72">
        <f t="shared" si="25"/>
        <v>23.74</v>
      </c>
      <c r="AO96" s="73"/>
      <c r="AP96" s="73"/>
    </row>
    <row r="97" spans="1:42" s="3" customFormat="1" ht="24">
      <c r="A97" s="37">
        <v>91</v>
      </c>
      <c r="B97" s="22" t="s">
        <v>26</v>
      </c>
      <c r="C97" s="40" t="s">
        <v>305</v>
      </c>
      <c r="D97" s="21" t="s">
        <v>306</v>
      </c>
      <c r="E97" s="41" t="s">
        <v>307</v>
      </c>
      <c r="F97" s="63">
        <v>1370.18</v>
      </c>
      <c r="G97" s="40" t="s">
        <v>822</v>
      </c>
      <c r="H97" s="21">
        <v>1</v>
      </c>
      <c r="I97" s="64">
        <f t="shared" si="14"/>
        <v>99.03</v>
      </c>
      <c r="J97" s="64">
        <f t="shared" si="15"/>
        <v>99.03</v>
      </c>
      <c r="K97" s="63">
        <v>690.62</v>
      </c>
      <c r="L97" s="65">
        <f t="shared" si="16"/>
        <v>1.98398540441922</v>
      </c>
      <c r="M97" s="64">
        <f t="shared" si="17"/>
        <v>99.88</v>
      </c>
      <c r="N97" s="21">
        <f t="shared" si="18"/>
        <v>99.88</v>
      </c>
      <c r="O97" s="40" t="s">
        <v>730</v>
      </c>
      <c r="P97" s="66" t="s">
        <v>731</v>
      </c>
      <c r="Q97" s="66" t="s">
        <v>731</v>
      </c>
      <c r="R97" s="21"/>
      <c r="S97" s="64">
        <f t="shared" si="19"/>
        <v>0.99460000000000004</v>
      </c>
      <c r="T97" s="21" t="str">
        <f t="shared" si="20"/>
        <v>是</v>
      </c>
      <c r="U97" s="21" t="s">
        <v>732</v>
      </c>
      <c r="V97" s="67">
        <v>500</v>
      </c>
      <c r="W97" s="21">
        <v>1</v>
      </c>
      <c r="X97" s="21">
        <v>0.51347949999999998</v>
      </c>
      <c r="Y97" s="21">
        <f t="shared" si="21"/>
        <v>70.05</v>
      </c>
      <c r="Z97" s="21">
        <f t="shared" si="22"/>
        <v>70.05</v>
      </c>
      <c r="AA97" s="68"/>
      <c r="AB97" s="69"/>
      <c r="AC97" s="71">
        <f t="shared" si="26"/>
        <v>0</v>
      </c>
      <c r="AD97" s="70"/>
      <c r="AE97" s="71">
        <f t="shared" si="27"/>
        <v>0</v>
      </c>
      <c r="AF97" s="21"/>
      <c r="AG97" s="21"/>
      <c r="AH97" s="21"/>
      <c r="AI97" s="21">
        <f t="shared" si="23"/>
        <v>70.05</v>
      </c>
      <c r="AJ97" s="63">
        <f t="shared" si="24"/>
        <v>70.05</v>
      </c>
      <c r="AK97" s="71"/>
      <c r="AL97" s="71"/>
      <c r="AM97" s="72">
        <f t="shared" si="25"/>
        <v>70.05</v>
      </c>
      <c r="AO97" s="73"/>
      <c r="AP97" s="73"/>
    </row>
    <row r="98" spans="1:42" s="3" customFormat="1" ht="50.1" customHeight="1">
      <c r="A98" s="21">
        <v>92</v>
      </c>
      <c r="B98" s="22" t="s">
        <v>26</v>
      </c>
      <c r="C98" s="40" t="s">
        <v>308</v>
      </c>
      <c r="D98" s="21" t="s">
        <v>309</v>
      </c>
      <c r="E98" s="41" t="s">
        <v>310</v>
      </c>
      <c r="F98" s="63">
        <v>324.7</v>
      </c>
      <c r="G98" s="40" t="s">
        <v>821</v>
      </c>
      <c r="H98" s="21">
        <v>1</v>
      </c>
      <c r="I98" s="64">
        <f t="shared" si="14"/>
        <v>99</v>
      </c>
      <c r="J98" s="64">
        <f t="shared" si="15"/>
        <v>99</v>
      </c>
      <c r="K98" s="63">
        <v>29858.34</v>
      </c>
      <c r="L98" s="65">
        <f t="shared" si="16"/>
        <v>1.08746835892417E-2</v>
      </c>
      <c r="M98" s="64">
        <f t="shared" si="17"/>
        <v>99</v>
      </c>
      <c r="N98" s="21">
        <f t="shared" si="18"/>
        <v>99</v>
      </c>
      <c r="O98" s="40" t="s">
        <v>730</v>
      </c>
      <c r="P98" s="66" t="s">
        <v>731</v>
      </c>
      <c r="Q98" s="66" t="s">
        <v>731</v>
      </c>
      <c r="R98" s="21"/>
      <c r="S98" s="64">
        <f t="shared" si="19"/>
        <v>0.99</v>
      </c>
      <c r="T98" s="21" t="str">
        <f t="shared" si="20"/>
        <v>否</v>
      </c>
      <c r="U98" s="21" t="s">
        <v>732</v>
      </c>
      <c r="V98" s="67">
        <v>1000</v>
      </c>
      <c r="W98" s="21">
        <v>1</v>
      </c>
      <c r="X98" s="21">
        <v>0.51347949999999998</v>
      </c>
      <c r="Y98" s="21">
        <f t="shared" si="21"/>
        <v>16.54</v>
      </c>
      <c r="Z98" s="21">
        <f t="shared" si="22"/>
        <v>16.54</v>
      </c>
      <c r="AA98" s="68"/>
      <c r="AB98" s="69"/>
      <c r="AC98" s="71">
        <f t="shared" si="26"/>
        <v>0</v>
      </c>
      <c r="AD98" s="70"/>
      <c r="AE98" s="71">
        <f t="shared" si="27"/>
        <v>0</v>
      </c>
      <c r="AF98" s="21"/>
      <c r="AG98" s="21"/>
      <c r="AH98" s="21"/>
      <c r="AI98" s="21">
        <f t="shared" si="23"/>
        <v>16.54</v>
      </c>
      <c r="AJ98" s="21">
        <f t="shared" si="24"/>
        <v>16.54</v>
      </c>
      <c r="AK98" s="71"/>
      <c r="AL98" s="71"/>
      <c r="AM98" s="72">
        <f t="shared" si="25"/>
        <v>16.54</v>
      </c>
      <c r="AO98" s="73"/>
      <c r="AP98" s="73"/>
    </row>
    <row r="99" spans="1:42" s="3" customFormat="1" ht="39" customHeight="1">
      <c r="A99" s="37">
        <v>93</v>
      </c>
      <c r="B99" s="22" t="s">
        <v>26</v>
      </c>
      <c r="C99" s="40" t="s">
        <v>311</v>
      </c>
      <c r="D99" s="21" t="s">
        <v>312</v>
      </c>
      <c r="E99" s="41" t="s">
        <v>313</v>
      </c>
      <c r="F99" s="63">
        <v>42255.11</v>
      </c>
      <c r="G99" s="40" t="s">
        <v>821</v>
      </c>
      <c r="H99" s="21">
        <v>1</v>
      </c>
      <c r="I99" s="64">
        <f t="shared" si="14"/>
        <v>100</v>
      </c>
      <c r="J99" s="64">
        <f t="shared" si="15"/>
        <v>100</v>
      </c>
      <c r="K99" s="63">
        <v>313543.95</v>
      </c>
      <c r="L99" s="65">
        <f t="shared" si="16"/>
        <v>0.13476614681929</v>
      </c>
      <c r="M99" s="64">
        <f t="shared" si="17"/>
        <v>99.06</v>
      </c>
      <c r="N99" s="21">
        <f t="shared" si="18"/>
        <v>99.06</v>
      </c>
      <c r="O99" s="40" t="s">
        <v>730</v>
      </c>
      <c r="P99" s="66" t="s">
        <v>731</v>
      </c>
      <c r="Q99" s="66" t="s">
        <v>731</v>
      </c>
      <c r="R99" s="21"/>
      <c r="S99" s="64">
        <f t="shared" si="19"/>
        <v>0.99529999999999996</v>
      </c>
      <c r="T99" s="21" t="str">
        <f t="shared" si="20"/>
        <v>是</v>
      </c>
      <c r="U99" s="21" t="s">
        <v>732</v>
      </c>
      <c r="V99" s="67">
        <v>19600</v>
      </c>
      <c r="W99" s="21">
        <v>1</v>
      </c>
      <c r="X99" s="21">
        <v>0.51347949999999998</v>
      </c>
      <c r="Y99" s="21">
        <f t="shared" si="21"/>
        <v>2161.56</v>
      </c>
      <c r="Z99" s="21">
        <f t="shared" si="22"/>
        <v>1000</v>
      </c>
      <c r="AA99" s="68"/>
      <c r="AB99" s="69"/>
      <c r="AC99" s="71">
        <f t="shared" si="26"/>
        <v>0</v>
      </c>
      <c r="AD99" s="74"/>
      <c r="AE99" s="71">
        <f t="shared" si="27"/>
        <v>0</v>
      </c>
      <c r="AF99" s="21"/>
      <c r="AG99" s="21"/>
      <c r="AH99" s="21"/>
      <c r="AI99" s="21">
        <f t="shared" si="23"/>
        <v>1000</v>
      </c>
      <c r="AJ99" s="21">
        <f t="shared" si="24"/>
        <v>1000</v>
      </c>
      <c r="AK99" s="71"/>
      <c r="AL99" s="71"/>
      <c r="AM99" s="72">
        <f t="shared" si="25"/>
        <v>1000</v>
      </c>
      <c r="AN99" s="75"/>
      <c r="AO99" s="73"/>
      <c r="AP99" s="73"/>
    </row>
    <row r="100" spans="1:42" s="3" customFormat="1" ht="63" customHeight="1">
      <c r="A100" s="37">
        <v>94</v>
      </c>
      <c r="B100" s="22" t="s">
        <v>26</v>
      </c>
      <c r="C100" s="40" t="s">
        <v>314</v>
      </c>
      <c r="D100" s="21" t="s">
        <v>315</v>
      </c>
      <c r="E100" s="41" t="s">
        <v>316</v>
      </c>
      <c r="F100" s="63">
        <v>1903.46</v>
      </c>
      <c r="G100" s="40" t="s">
        <v>821</v>
      </c>
      <c r="H100" s="21">
        <v>1</v>
      </c>
      <c r="I100" s="64">
        <f t="shared" si="14"/>
        <v>99.04</v>
      </c>
      <c r="J100" s="64">
        <f t="shared" si="15"/>
        <v>99.04</v>
      </c>
      <c r="K100" s="63">
        <v>5426.39</v>
      </c>
      <c r="L100" s="65">
        <f t="shared" si="16"/>
        <v>0.35077832592202202</v>
      </c>
      <c r="M100" s="64">
        <f t="shared" si="17"/>
        <v>99.15</v>
      </c>
      <c r="N100" s="21">
        <f t="shared" si="18"/>
        <v>99.15</v>
      </c>
      <c r="O100" s="40" t="s">
        <v>730</v>
      </c>
      <c r="P100" s="66" t="s">
        <v>731</v>
      </c>
      <c r="Q100" s="66" t="s">
        <v>731</v>
      </c>
      <c r="R100" s="21"/>
      <c r="S100" s="64">
        <f t="shared" si="19"/>
        <v>0.99099999999999999</v>
      </c>
      <c r="T100" s="21" t="str">
        <f t="shared" si="20"/>
        <v>是</v>
      </c>
      <c r="U100" s="21" t="s">
        <v>732</v>
      </c>
      <c r="V100" s="67">
        <v>3500</v>
      </c>
      <c r="W100" s="21">
        <v>1</v>
      </c>
      <c r="X100" s="21">
        <v>0.51347949999999998</v>
      </c>
      <c r="Y100" s="21">
        <f t="shared" si="21"/>
        <v>97.04</v>
      </c>
      <c r="Z100" s="21">
        <f t="shared" si="22"/>
        <v>97.04</v>
      </c>
      <c r="AA100" s="68"/>
      <c r="AB100" s="69"/>
      <c r="AC100" s="71">
        <f t="shared" si="26"/>
        <v>0</v>
      </c>
      <c r="AD100" s="70"/>
      <c r="AE100" s="71">
        <f t="shared" si="27"/>
        <v>0</v>
      </c>
      <c r="AF100" s="21"/>
      <c r="AG100" s="21"/>
      <c r="AH100" s="21"/>
      <c r="AI100" s="21">
        <f t="shared" si="23"/>
        <v>97.04</v>
      </c>
      <c r="AJ100" s="21">
        <f t="shared" si="24"/>
        <v>97.04</v>
      </c>
      <c r="AK100" s="71"/>
      <c r="AL100" s="71"/>
      <c r="AM100" s="72">
        <f t="shared" si="25"/>
        <v>97.04</v>
      </c>
      <c r="AO100" s="73"/>
      <c r="AP100" s="73"/>
    </row>
    <row r="101" spans="1:42" s="3" customFormat="1" ht="48" customHeight="1">
      <c r="A101" s="21">
        <v>95</v>
      </c>
      <c r="B101" s="22" t="s">
        <v>26</v>
      </c>
      <c r="C101" s="40" t="s">
        <v>317</v>
      </c>
      <c r="D101" s="21" t="s">
        <v>318</v>
      </c>
      <c r="E101" s="41" t="s">
        <v>319</v>
      </c>
      <c r="F101" s="63">
        <v>846.45</v>
      </c>
      <c r="G101" s="40" t="s">
        <v>821</v>
      </c>
      <c r="H101" s="21">
        <v>1</v>
      </c>
      <c r="I101" s="64">
        <f t="shared" si="14"/>
        <v>99.02</v>
      </c>
      <c r="J101" s="64">
        <f t="shared" si="15"/>
        <v>99.02</v>
      </c>
      <c r="K101" s="63">
        <v>2490.21</v>
      </c>
      <c r="L101" s="65">
        <f t="shared" si="16"/>
        <v>0.33991109183562801</v>
      </c>
      <c r="M101" s="64">
        <f t="shared" si="17"/>
        <v>99.15</v>
      </c>
      <c r="N101" s="21">
        <f t="shared" si="18"/>
        <v>99.15</v>
      </c>
      <c r="O101" s="40" t="s">
        <v>730</v>
      </c>
      <c r="P101" s="66" t="s">
        <v>731</v>
      </c>
      <c r="Q101" s="66" t="s">
        <v>731</v>
      </c>
      <c r="R101" s="21"/>
      <c r="S101" s="64">
        <f t="shared" si="19"/>
        <v>0.9909</v>
      </c>
      <c r="T101" s="21" t="str">
        <f t="shared" si="20"/>
        <v>是</v>
      </c>
      <c r="U101" s="21" t="s">
        <v>735</v>
      </c>
      <c r="V101" s="67" t="s">
        <v>820</v>
      </c>
      <c r="W101" s="21">
        <v>1</v>
      </c>
      <c r="X101" s="21">
        <v>0.51347949999999998</v>
      </c>
      <c r="Y101" s="21">
        <f t="shared" si="21"/>
        <v>43.15</v>
      </c>
      <c r="Z101" s="21">
        <f t="shared" si="22"/>
        <v>43.15</v>
      </c>
      <c r="AA101" s="68"/>
      <c r="AB101" s="69"/>
      <c r="AC101" s="71">
        <f t="shared" si="26"/>
        <v>0</v>
      </c>
      <c r="AD101" s="70"/>
      <c r="AE101" s="71">
        <f t="shared" si="27"/>
        <v>0</v>
      </c>
      <c r="AF101" s="21"/>
      <c r="AG101" s="21"/>
      <c r="AH101" s="21"/>
      <c r="AI101" s="21">
        <f t="shared" si="23"/>
        <v>43.15</v>
      </c>
      <c r="AJ101" s="21">
        <f t="shared" si="24"/>
        <v>43.15</v>
      </c>
      <c r="AK101" s="71"/>
      <c r="AL101" s="71"/>
      <c r="AM101" s="72">
        <f t="shared" si="25"/>
        <v>43.15</v>
      </c>
      <c r="AO101" s="73"/>
      <c r="AP101" s="73"/>
    </row>
    <row r="102" spans="1:42" s="3" customFormat="1" ht="45" customHeight="1">
      <c r="A102" s="37">
        <v>96</v>
      </c>
      <c r="B102" s="22" t="s">
        <v>26</v>
      </c>
      <c r="C102" s="40" t="s">
        <v>320</v>
      </c>
      <c r="D102" s="21" t="s">
        <v>321</v>
      </c>
      <c r="E102" s="41" t="s">
        <v>322</v>
      </c>
      <c r="F102" s="63">
        <v>1148.6300000000001</v>
      </c>
      <c r="G102" s="40" t="s">
        <v>821</v>
      </c>
      <c r="H102" s="21">
        <v>1</v>
      </c>
      <c r="I102" s="64">
        <f t="shared" si="14"/>
        <v>99.02</v>
      </c>
      <c r="J102" s="64">
        <f t="shared" si="15"/>
        <v>99.02</v>
      </c>
      <c r="K102" s="63">
        <v>4773.3500000000004</v>
      </c>
      <c r="L102" s="65">
        <f t="shared" si="16"/>
        <v>0.240633936334021</v>
      </c>
      <c r="M102" s="64">
        <f t="shared" si="17"/>
        <v>99.11</v>
      </c>
      <c r="N102" s="21">
        <f t="shared" si="18"/>
        <v>99.11</v>
      </c>
      <c r="O102" s="40" t="s">
        <v>730</v>
      </c>
      <c r="P102" s="66" t="s">
        <v>731</v>
      </c>
      <c r="Q102" s="66" t="s">
        <v>731</v>
      </c>
      <c r="R102" s="21"/>
      <c r="S102" s="64">
        <f t="shared" si="19"/>
        <v>0.99070000000000003</v>
      </c>
      <c r="T102" s="21" t="str">
        <f t="shared" si="20"/>
        <v>是</v>
      </c>
      <c r="U102" s="21" t="s">
        <v>732</v>
      </c>
      <c r="V102" s="67">
        <v>7000</v>
      </c>
      <c r="W102" s="21">
        <v>1</v>
      </c>
      <c r="X102" s="21">
        <v>0.51347949999999998</v>
      </c>
      <c r="Y102" s="21">
        <f t="shared" si="21"/>
        <v>58.54</v>
      </c>
      <c r="Z102" s="21">
        <f t="shared" si="22"/>
        <v>58.54</v>
      </c>
      <c r="AA102" s="68"/>
      <c r="AB102" s="69"/>
      <c r="AC102" s="71">
        <f t="shared" si="26"/>
        <v>0</v>
      </c>
      <c r="AD102" s="70"/>
      <c r="AE102" s="71">
        <f t="shared" si="27"/>
        <v>0</v>
      </c>
      <c r="AF102" s="21"/>
      <c r="AG102" s="21"/>
      <c r="AH102" s="21"/>
      <c r="AI102" s="21">
        <f t="shared" si="23"/>
        <v>58.54</v>
      </c>
      <c r="AJ102" s="21">
        <f t="shared" si="24"/>
        <v>58.54</v>
      </c>
      <c r="AK102" s="71"/>
      <c r="AL102" s="71"/>
      <c r="AM102" s="72">
        <f t="shared" si="25"/>
        <v>58.54</v>
      </c>
      <c r="AO102" s="73"/>
      <c r="AP102" s="73"/>
    </row>
    <row r="103" spans="1:42" s="3" customFormat="1" ht="60" customHeight="1">
      <c r="A103" s="37">
        <v>97</v>
      </c>
      <c r="B103" s="22" t="s">
        <v>26</v>
      </c>
      <c r="C103" s="40" t="s">
        <v>323</v>
      </c>
      <c r="D103" s="21" t="s">
        <v>324</v>
      </c>
      <c r="E103" s="41" t="s">
        <v>325</v>
      </c>
      <c r="F103" s="63">
        <v>1199.74</v>
      </c>
      <c r="G103" s="40" t="s">
        <v>730</v>
      </c>
      <c r="H103" s="21">
        <v>1</v>
      </c>
      <c r="I103" s="64">
        <f t="shared" si="14"/>
        <v>99.02</v>
      </c>
      <c r="J103" s="64">
        <f t="shared" si="15"/>
        <v>99.02</v>
      </c>
      <c r="K103" s="63">
        <v>6509.71</v>
      </c>
      <c r="L103" s="65">
        <f t="shared" si="16"/>
        <v>0.18430006866665299</v>
      </c>
      <c r="M103" s="64">
        <f t="shared" si="17"/>
        <v>99.08</v>
      </c>
      <c r="N103" s="21">
        <f t="shared" si="18"/>
        <v>99.08</v>
      </c>
      <c r="O103" s="40" t="s">
        <v>730</v>
      </c>
      <c r="P103" s="66" t="s">
        <v>731</v>
      </c>
      <c r="Q103" s="66" t="s">
        <v>731</v>
      </c>
      <c r="R103" s="21"/>
      <c r="S103" s="64">
        <f t="shared" si="19"/>
        <v>0.99050000000000005</v>
      </c>
      <c r="T103" s="21" t="str">
        <f t="shared" si="20"/>
        <v>是</v>
      </c>
      <c r="U103" s="21" t="s">
        <v>735</v>
      </c>
      <c r="V103" s="67" t="s">
        <v>820</v>
      </c>
      <c r="W103" s="21">
        <v>1</v>
      </c>
      <c r="X103" s="21">
        <v>0.51347949999999998</v>
      </c>
      <c r="Y103" s="21">
        <f t="shared" si="21"/>
        <v>61.14</v>
      </c>
      <c r="Z103" s="21">
        <f t="shared" si="22"/>
        <v>61.14</v>
      </c>
      <c r="AA103" s="68" t="s">
        <v>216</v>
      </c>
      <c r="AB103" s="69">
        <v>0.02</v>
      </c>
      <c r="AC103" s="71">
        <f t="shared" si="26"/>
        <v>23.99</v>
      </c>
      <c r="AD103" s="74">
        <f>X103</f>
        <v>0.51347949999999998</v>
      </c>
      <c r="AE103" s="71">
        <f t="shared" si="27"/>
        <v>12.32</v>
      </c>
      <c r="AF103" s="21"/>
      <c r="AG103" s="21"/>
      <c r="AH103" s="21"/>
      <c r="AI103" s="21">
        <f t="shared" si="23"/>
        <v>73.459999999999994</v>
      </c>
      <c r="AJ103" s="21">
        <f t="shared" si="24"/>
        <v>73.459999999999994</v>
      </c>
      <c r="AK103" s="71"/>
      <c r="AL103" s="71"/>
      <c r="AM103" s="72">
        <f t="shared" si="25"/>
        <v>73.459999999999994</v>
      </c>
      <c r="AN103" s="75"/>
      <c r="AO103" s="73"/>
      <c r="AP103" s="73"/>
    </row>
    <row r="104" spans="1:42" s="3" customFormat="1" ht="48" customHeight="1">
      <c r="A104" s="21">
        <v>98</v>
      </c>
      <c r="B104" s="22" t="s">
        <v>26</v>
      </c>
      <c r="C104" s="40" t="s">
        <v>326</v>
      </c>
      <c r="D104" s="21" t="s">
        <v>327</v>
      </c>
      <c r="E104" s="41" t="s">
        <v>328</v>
      </c>
      <c r="F104" s="63">
        <v>1633.17</v>
      </c>
      <c r="G104" s="40" t="s">
        <v>821</v>
      </c>
      <c r="H104" s="21">
        <v>1</v>
      </c>
      <c r="I104" s="64">
        <f t="shared" si="14"/>
        <v>99.03</v>
      </c>
      <c r="J104" s="64">
        <f t="shared" si="15"/>
        <v>99.03</v>
      </c>
      <c r="K104" s="63">
        <v>43075.25</v>
      </c>
      <c r="L104" s="65">
        <f t="shared" si="16"/>
        <v>3.79143475661778E-2</v>
      </c>
      <c r="M104" s="64">
        <f t="shared" si="17"/>
        <v>99.02</v>
      </c>
      <c r="N104" s="21">
        <f t="shared" si="18"/>
        <v>99.02</v>
      </c>
      <c r="O104" s="40" t="s">
        <v>730</v>
      </c>
      <c r="P104" s="66" t="s">
        <v>731</v>
      </c>
      <c r="Q104" s="66" t="s">
        <v>731</v>
      </c>
      <c r="R104" s="21"/>
      <c r="S104" s="64">
        <f t="shared" si="19"/>
        <v>0.99029999999999996</v>
      </c>
      <c r="T104" s="21" t="str">
        <f t="shared" si="20"/>
        <v>是</v>
      </c>
      <c r="U104" s="21" t="s">
        <v>735</v>
      </c>
      <c r="V104" s="67" t="s">
        <v>820</v>
      </c>
      <c r="W104" s="21">
        <v>1</v>
      </c>
      <c r="X104" s="21">
        <v>0.51347949999999998</v>
      </c>
      <c r="Y104" s="21">
        <f t="shared" si="21"/>
        <v>83.21</v>
      </c>
      <c r="Z104" s="21">
        <f t="shared" si="22"/>
        <v>83.21</v>
      </c>
      <c r="AA104" s="68"/>
      <c r="AB104" s="69"/>
      <c r="AC104" s="71">
        <f t="shared" si="26"/>
        <v>0</v>
      </c>
      <c r="AD104" s="70"/>
      <c r="AE104" s="71">
        <f t="shared" si="27"/>
        <v>0</v>
      </c>
      <c r="AF104" s="21"/>
      <c r="AG104" s="21"/>
      <c r="AH104" s="21"/>
      <c r="AI104" s="21">
        <f t="shared" si="23"/>
        <v>83.21</v>
      </c>
      <c r="AJ104" s="21">
        <f t="shared" si="24"/>
        <v>83.21</v>
      </c>
      <c r="AK104" s="71"/>
      <c r="AL104" s="71"/>
      <c r="AM104" s="72">
        <f t="shared" si="25"/>
        <v>83.21</v>
      </c>
      <c r="AO104" s="73"/>
      <c r="AP104" s="73"/>
    </row>
    <row r="105" spans="1:42" s="3" customFormat="1" ht="24">
      <c r="A105" s="37">
        <v>99</v>
      </c>
      <c r="B105" s="22" t="s">
        <v>26</v>
      </c>
      <c r="C105" s="40" t="s">
        <v>329</v>
      </c>
      <c r="D105" s="21" t="s">
        <v>330</v>
      </c>
      <c r="E105" s="41" t="s">
        <v>331</v>
      </c>
      <c r="F105" s="63">
        <v>774.3</v>
      </c>
      <c r="G105" s="40" t="s">
        <v>730</v>
      </c>
      <c r="H105" s="21">
        <v>1</v>
      </c>
      <c r="I105" s="64">
        <f t="shared" si="14"/>
        <v>99.01</v>
      </c>
      <c r="J105" s="64">
        <f t="shared" si="15"/>
        <v>99.01</v>
      </c>
      <c r="K105" s="63">
        <v>2321.16</v>
      </c>
      <c r="L105" s="65">
        <f t="shared" si="16"/>
        <v>0.33358320839580202</v>
      </c>
      <c r="M105" s="64">
        <f t="shared" si="17"/>
        <v>99.15</v>
      </c>
      <c r="N105" s="21">
        <f t="shared" si="18"/>
        <v>99.15</v>
      </c>
      <c r="O105" s="40" t="s">
        <v>730</v>
      </c>
      <c r="P105" s="66" t="s">
        <v>731</v>
      </c>
      <c r="Q105" s="66" t="s">
        <v>731</v>
      </c>
      <c r="R105" s="21"/>
      <c r="S105" s="64">
        <f t="shared" si="19"/>
        <v>0.99080000000000001</v>
      </c>
      <c r="T105" s="21" t="str">
        <f t="shared" si="20"/>
        <v>是</v>
      </c>
      <c r="U105" s="21" t="s">
        <v>735</v>
      </c>
      <c r="V105" s="67" t="s">
        <v>820</v>
      </c>
      <c r="W105" s="21">
        <v>1</v>
      </c>
      <c r="X105" s="21">
        <v>0.51347949999999998</v>
      </c>
      <c r="Y105" s="21">
        <f t="shared" si="21"/>
        <v>39.47</v>
      </c>
      <c r="Z105" s="21">
        <f t="shared" si="22"/>
        <v>39.47</v>
      </c>
      <c r="AA105" s="68"/>
      <c r="AB105" s="69"/>
      <c r="AC105" s="71">
        <f t="shared" si="26"/>
        <v>0</v>
      </c>
      <c r="AD105" s="70"/>
      <c r="AE105" s="71">
        <f t="shared" si="27"/>
        <v>0</v>
      </c>
      <c r="AF105" s="21"/>
      <c r="AG105" s="21"/>
      <c r="AH105" s="21"/>
      <c r="AI105" s="21">
        <f t="shared" si="23"/>
        <v>39.47</v>
      </c>
      <c r="AJ105" s="21">
        <f t="shared" si="24"/>
        <v>39.47</v>
      </c>
      <c r="AK105" s="71"/>
      <c r="AL105" s="71"/>
      <c r="AM105" s="72">
        <f t="shared" si="25"/>
        <v>39.47</v>
      </c>
      <c r="AO105" s="73"/>
      <c r="AP105" s="73"/>
    </row>
    <row r="106" spans="1:42" s="3" customFormat="1" ht="36">
      <c r="A106" s="37">
        <v>100</v>
      </c>
      <c r="B106" s="22" t="s">
        <v>26</v>
      </c>
      <c r="C106" s="40" t="s">
        <v>332</v>
      </c>
      <c r="D106" s="21" t="s">
        <v>333</v>
      </c>
      <c r="E106" s="41" t="s">
        <v>334</v>
      </c>
      <c r="F106" s="63">
        <v>1789.25</v>
      </c>
      <c r="G106" s="40" t="s">
        <v>821</v>
      </c>
      <c r="H106" s="21">
        <v>1</v>
      </c>
      <c r="I106" s="64">
        <f t="shared" si="14"/>
        <v>99.04</v>
      </c>
      <c r="J106" s="64">
        <f t="shared" si="15"/>
        <v>99.04</v>
      </c>
      <c r="K106" s="63">
        <v>46255.44</v>
      </c>
      <c r="L106" s="65">
        <f t="shared" si="16"/>
        <v>3.8681936654369697E-2</v>
      </c>
      <c r="M106" s="64">
        <f t="shared" si="17"/>
        <v>99.02</v>
      </c>
      <c r="N106" s="21">
        <f t="shared" si="18"/>
        <v>99.02</v>
      </c>
      <c r="O106" s="40" t="s">
        <v>730</v>
      </c>
      <c r="P106" s="66" t="s">
        <v>731</v>
      </c>
      <c r="Q106" s="66" t="s">
        <v>731</v>
      </c>
      <c r="R106" s="21"/>
      <c r="S106" s="64">
        <f t="shared" si="19"/>
        <v>0.99029999999999996</v>
      </c>
      <c r="T106" s="21" t="str">
        <f t="shared" si="20"/>
        <v>是</v>
      </c>
      <c r="U106" s="21" t="s">
        <v>732</v>
      </c>
      <c r="V106" s="67">
        <v>3012</v>
      </c>
      <c r="W106" s="21">
        <v>1</v>
      </c>
      <c r="X106" s="21">
        <v>0.51347949999999998</v>
      </c>
      <c r="Y106" s="21">
        <f t="shared" si="21"/>
        <v>91.16</v>
      </c>
      <c r="Z106" s="21">
        <f t="shared" si="22"/>
        <v>91.16</v>
      </c>
      <c r="AA106" s="68"/>
      <c r="AB106" s="69"/>
      <c r="AC106" s="71">
        <f t="shared" si="26"/>
        <v>0</v>
      </c>
      <c r="AD106" s="70"/>
      <c r="AE106" s="71">
        <f t="shared" si="27"/>
        <v>0</v>
      </c>
      <c r="AF106" s="21"/>
      <c r="AG106" s="21"/>
      <c r="AH106" s="21"/>
      <c r="AI106" s="21">
        <f t="shared" si="23"/>
        <v>91.16</v>
      </c>
      <c r="AJ106" s="21">
        <f t="shared" si="24"/>
        <v>91.16</v>
      </c>
      <c r="AK106" s="71"/>
      <c r="AL106" s="71"/>
      <c r="AM106" s="72">
        <f t="shared" si="25"/>
        <v>91.16</v>
      </c>
      <c r="AO106" s="73"/>
      <c r="AP106" s="73"/>
    </row>
    <row r="107" spans="1:42" s="3" customFormat="1" ht="49.15" customHeight="1">
      <c r="A107" s="21">
        <v>101</v>
      </c>
      <c r="B107" s="22" t="s">
        <v>26</v>
      </c>
      <c r="C107" s="40" t="s">
        <v>335</v>
      </c>
      <c r="D107" s="21" t="s">
        <v>336</v>
      </c>
      <c r="E107" s="41" t="s">
        <v>337</v>
      </c>
      <c r="F107" s="63">
        <v>987.93</v>
      </c>
      <c r="G107" s="40" t="s">
        <v>822</v>
      </c>
      <c r="H107" s="21">
        <v>1</v>
      </c>
      <c r="I107" s="64">
        <f t="shared" si="14"/>
        <v>99.02</v>
      </c>
      <c r="J107" s="64">
        <f t="shared" si="15"/>
        <v>99.02</v>
      </c>
      <c r="K107" s="63">
        <v>9911.09</v>
      </c>
      <c r="L107" s="65">
        <f t="shared" si="16"/>
        <v>9.9679248195708003E-2</v>
      </c>
      <c r="M107" s="64">
        <f t="shared" si="17"/>
        <v>99.04</v>
      </c>
      <c r="N107" s="21">
        <f t="shared" si="18"/>
        <v>99.04</v>
      </c>
      <c r="O107" s="40" t="s">
        <v>730</v>
      </c>
      <c r="P107" s="66" t="s">
        <v>731</v>
      </c>
      <c r="Q107" s="66" t="s">
        <v>731</v>
      </c>
      <c r="R107" s="21"/>
      <c r="S107" s="64">
        <f t="shared" si="19"/>
        <v>0.99029999999999996</v>
      </c>
      <c r="T107" s="21" t="str">
        <f t="shared" si="20"/>
        <v>是</v>
      </c>
      <c r="U107" s="21" t="s">
        <v>732</v>
      </c>
      <c r="V107" s="67">
        <v>3500</v>
      </c>
      <c r="W107" s="21">
        <v>1</v>
      </c>
      <c r="X107" s="21">
        <v>0.51347949999999998</v>
      </c>
      <c r="Y107" s="21">
        <f t="shared" si="21"/>
        <v>50.33</v>
      </c>
      <c r="Z107" s="21">
        <f t="shared" si="22"/>
        <v>50.33</v>
      </c>
      <c r="AA107" s="68"/>
      <c r="AB107" s="69"/>
      <c r="AC107" s="71">
        <f t="shared" si="26"/>
        <v>0</v>
      </c>
      <c r="AD107" s="70"/>
      <c r="AE107" s="71">
        <f t="shared" si="27"/>
        <v>0</v>
      </c>
      <c r="AF107" s="21"/>
      <c r="AG107" s="21"/>
      <c r="AH107" s="21"/>
      <c r="AI107" s="21">
        <f t="shared" si="23"/>
        <v>50.33</v>
      </c>
      <c r="AJ107" s="21">
        <f t="shared" si="24"/>
        <v>50.33</v>
      </c>
      <c r="AK107" s="71"/>
      <c r="AL107" s="71"/>
      <c r="AM107" s="72">
        <f t="shared" si="25"/>
        <v>50.33</v>
      </c>
      <c r="AO107" s="73"/>
      <c r="AP107" s="73"/>
    </row>
    <row r="108" spans="1:42" s="3" customFormat="1" ht="48">
      <c r="A108" s="37">
        <v>102</v>
      </c>
      <c r="B108" s="22" t="s">
        <v>26</v>
      </c>
      <c r="C108" s="40" t="s">
        <v>338</v>
      </c>
      <c r="D108" s="21" t="s">
        <v>339</v>
      </c>
      <c r="E108" s="41" t="s">
        <v>340</v>
      </c>
      <c r="F108" s="63">
        <v>585.23</v>
      </c>
      <c r="G108" s="40" t="s">
        <v>822</v>
      </c>
      <c r="H108" s="21">
        <v>1</v>
      </c>
      <c r="I108" s="64">
        <f t="shared" si="14"/>
        <v>99.01</v>
      </c>
      <c r="J108" s="64">
        <f t="shared" si="15"/>
        <v>99.01</v>
      </c>
      <c r="K108" s="63">
        <v>157.57</v>
      </c>
      <c r="L108" s="65">
        <f t="shared" si="16"/>
        <v>1</v>
      </c>
      <c r="M108" s="64">
        <f t="shared" si="17"/>
        <v>99.44</v>
      </c>
      <c r="N108" s="21">
        <f t="shared" si="18"/>
        <v>99.44</v>
      </c>
      <c r="O108" s="40" t="s">
        <v>730</v>
      </c>
      <c r="P108" s="66" t="s">
        <v>731</v>
      </c>
      <c r="Q108" s="66" t="s">
        <v>731</v>
      </c>
      <c r="R108" s="21"/>
      <c r="S108" s="64">
        <f t="shared" si="19"/>
        <v>0.99229999999999996</v>
      </c>
      <c r="T108" s="21" t="str">
        <f t="shared" si="20"/>
        <v>是</v>
      </c>
      <c r="U108" s="21" t="s">
        <v>735</v>
      </c>
      <c r="V108" s="67" t="s">
        <v>820</v>
      </c>
      <c r="W108" s="21">
        <v>1</v>
      </c>
      <c r="X108" s="21">
        <v>0.51347949999999998</v>
      </c>
      <c r="Y108" s="21">
        <f t="shared" si="21"/>
        <v>29.87</v>
      </c>
      <c r="Z108" s="21">
        <f t="shared" si="22"/>
        <v>29.87</v>
      </c>
      <c r="AA108" s="68"/>
      <c r="AB108" s="69"/>
      <c r="AC108" s="71">
        <f t="shared" si="26"/>
        <v>0</v>
      </c>
      <c r="AD108" s="70"/>
      <c r="AE108" s="71">
        <f t="shared" si="27"/>
        <v>0</v>
      </c>
      <c r="AF108" s="21"/>
      <c r="AG108" s="21"/>
      <c r="AH108" s="21"/>
      <c r="AI108" s="21">
        <f t="shared" si="23"/>
        <v>29.87</v>
      </c>
      <c r="AJ108" s="21">
        <f t="shared" si="24"/>
        <v>29.87</v>
      </c>
      <c r="AK108" s="71"/>
      <c r="AL108" s="71"/>
      <c r="AM108" s="72">
        <f t="shared" si="25"/>
        <v>29.87</v>
      </c>
      <c r="AO108" s="73"/>
      <c r="AP108" s="73"/>
    </row>
    <row r="109" spans="1:42" s="3" customFormat="1" ht="46.15" customHeight="1">
      <c r="A109" s="37">
        <v>103</v>
      </c>
      <c r="B109" s="22" t="s">
        <v>26</v>
      </c>
      <c r="C109" s="40" t="s">
        <v>341</v>
      </c>
      <c r="D109" s="21" t="s">
        <v>342</v>
      </c>
      <c r="E109" s="41" t="s">
        <v>343</v>
      </c>
      <c r="F109" s="63">
        <v>6306.5</v>
      </c>
      <c r="G109" s="40" t="s">
        <v>821</v>
      </c>
      <c r="H109" s="21">
        <v>1</v>
      </c>
      <c r="I109" s="64">
        <f t="shared" si="14"/>
        <v>99.15</v>
      </c>
      <c r="J109" s="64">
        <f t="shared" si="15"/>
        <v>99.15</v>
      </c>
      <c r="K109" s="63">
        <v>32738.68</v>
      </c>
      <c r="L109" s="65">
        <f t="shared" si="16"/>
        <v>0.192631468342645</v>
      </c>
      <c r="M109" s="64">
        <f t="shared" si="17"/>
        <v>99.08</v>
      </c>
      <c r="N109" s="21">
        <f t="shared" si="18"/>
        <v>99.08</v>
      </c>
      <c r="O109" s="40" t="s">
        <v>730</v>
      </c>
      <c r="P109" s="66" t="s">
        <v>731</v>
      </c>
      <c r="Q109" s="66" t="s">
        <v>731</v>
      </c>
      <c r="R109" s="21"/>
      <c r="S109" s="64">
        <f t="shared" si="19"/>
        <v>0.99119999999999997</v>
      </c>
      <c r="T109" s="21" t="str">
        <f t="shared" si="20"/>
        <v>是</v>
      </c>
      <c r="U109" s="21" t="s">
        <v>732</v>
      </c>
      <c r="V109" s="67">
        <v>70960</v>
      </c>
      <c r="W109" s="21">
        <v>1</v>
      </c>
      <c r="X109" s="21">
        <v>0.51347949999999998</v>
      </c>
      <c r="Y109" s="21">
        <f t="shared" si="21"/>
        <v>321.55</v>
      </c>
      <c r="Z109" s="21">
        <f t="shared" si="22"/>
        <v>321.55</v>
      </c>
      <c r="AA109" s="68"/>
      <c r="AB109" s="69"/>
      <c r="AC109" s="71">
        <f t="shared" si="26"/>
        <v>0</v>
      </c>
      <c r="AD109" s="70"/>
      <c r="AE109" s="71">
        <f t="shared" si="27"/>
        <v>0</v>
      </c>
      <c r="AF109" s="21"/>
      <c r="AG109" s="21"/>
      <c r="AH109" s="21"/>
      <c r="AI109" s="21">
        <f t="shared" si="23"/>
        <v>321.55</v>
      </c>
      <c r="AJ109" s="21">
        <f t="shared" si="24"/>
        <v>321.55</v>
      </c>
      <c r="AK109" s="71"/>
      <c r="AL109" s="71"/>
      <c r="AM109" s="72">
        <f t="shared" si="25"/>
        <v>321.55</v>
      </c>
      <c r="AO109" s="73"/>
      <c r="AP109" s="73"/>
    </row>
    <row r="110" spans="1:42" s="3" customFormat="1" ht="42" customHeight="1">
      <c r="A110" s="21">
        <v>104</v>
      </c>
      <c r="B110" s="22" t="s">
        <v>26</v>
      </c>
      <c r="C110" s="40" t="s">
        <v>344</v>
      </c>
      <c r="D110" s="21" t="s">
        <v>345</v>
      </c>
      <c r="E110" s="41" t="s">
        <v>346</v>
      </c>
      <c r="F110" s="63">
        <v>352.48</v>
      </c>
      <c r="G110" s="40" t="s">
        <v>821</v>
      </c>
      <c r="H110" s="21">
        <v>1</v>
      </c>
      <c r="I110" s="64">
        <f t="shared" si="14"/>
        <v>99</v>
      </c>
      <c r="J110" s="64">
        <f t="shared" si="15"/>
        <v>99</v>
      </c>
      <c r="K110" s="63">
        <v>2455.3200000000002</v>
      </c>
      <c r="L110" s="65">
        <f t="shared" si="16"/>
        <v>0.14355766254500399</v>
      </c>
      <c r="M110" s="64">
        <f t="shared" si="17"/>
        <v>99.06</v>
      </c>
      <c r="N110" s="21">
        <f t="shared" si="18"/>
        <v>99.06</v>
      </c>
      <c r="O110" s="40" t="s">
        <v>730</v>
      </c>
      <c r="P110" s="66" t="s">
        <v>731</v>
      </c>
      <c r="Q110" s="66" t="s">
        <v>731</v>
      </c>
      <c r="R110" s="21"/>
      <c r="S110" s="64">
        <f t="shared" si="19"/>
        <v>0.99029999999999996</v>
      </c>
      <c r="T110" s="21" t="str">
        <f t="shared" si="20"/>
        <v>否</v>
      </c>
      <c r="U110" s="21" t="s">
        <v>732</v>
      </c>
      <c r="V110" s="67">
        <v>2353</v>
      </c>
      <c r="W110" s="21">
        <v>1</v>
      </c>
      <c r="X110" s="21">
        <v>0.51347949999999998</v>
      </c>
      <c r="Y110" s="21">
        <f t="shared" si="21"/>
        <v>17.96</v>
      </c>
      <c r="Z110" s="21">
        <f t="shared" si="22"/>
        <v>17.96</v>
      </c>
      <c r="AA110" s="68"/>
      <c r="AB110" s="69"/>
      <c r="AC110" s="71">
        <f t="shared" si="26"/>
        <v>0</v>
      </c>
      <c r="AD110" s="70"/>
      <c r="AE110" s="71">
        <f t="shared" si="27"/>
        <v>0</v>
      </c>
      <c r="AF110" s="21"/>
      <c r="AG110" s="21"/>
      <c r="AH110" s="21"/>
      <c r="AI110" s="21">
        <f t="shared" si="23"/>
        <v>17.96</v>
      </c>
      <c r="AJ110" s="21">
        <f t="shared" si="24"/>
        <v>17.96</v>
      </c>
      <c r="AK110" s="71"/>
      <c r="AL110" s="71"/>
      <c r="AM110" s="72">
        <f t="shared" si="25"/>
        <v>17.96</v>
      </c>
      <c r="AO110" s="73"/>
      <c r="AP110" s="73"/>
    </row>
    <row r="111" spans="1:42" s="3" customFormat="1" ht="48" customHeight="1">
      <c r="A111" s="37">
        <v>105</v>
      </c>
      <c r="B111" s="22" t="s">
        <v>26</v>
      </c>
      <c r="C111" s="40" t="s">
        <v>347</v>
      </c>
      <c r="D111" s="21" t="s">
        <v>348</v>
      </c>
      <c r="E111" s="41" t="s">
        <v>349</v>
      </c>
      <c r="F111" s="63">
        <v>518.98</v>
      </c>
      <c r="G111" s="40" t="s">
        <v>730</v>
      </c>
      <c r="H111" s="21">
        <v>1</v>
      </c>
      <c r="I111" s="64">
        <f t="shared" si="14"/>
        <v>99.01</v>
      </c>
      <c r="J111" s="64">
        <f t="shared" si="15"/>
        <v>99.01</v>
      </c>
      <c r="K111" s="63">
        <v>1850.55</v>
      </c>
      <c r="L111" s="65">
        <f t="shared" si="16"/>
        <v>0.28044635378671201</v>
      </c>
      <c r="M111" s="64">
        <f t="shared" si="17"/>
        <v>99.12</v>
      </c>
      <c r="N111" s="21">
        <f t="shared" si="18"/>
        <v>99.12</v>
      </c>
      <c r="O111" s="40" t="s">
        <v>730</v>
      </c>
      <c r="P111" s="66" t="s">
        <v>731</v>
      </c>
      <c r="Q111" s="66" t="s">
        <v>731</v>
      </c>
      <c r="R111" s="21"/>
      <c r="S111" s="64">
        <f t="shared" si="19"/>
        <v>0.99070000000000003</v>
      </c>
      <c r="T111" s="21" t="str">
        <f t="shared" si="20"/>
        <v>是</v>
      </c>
      <c r="U111" s="21" t="s">
        <v>732</v>
      </c>
      <c r="V111" s="67">
        <v>891</v>
      </c>
      <c r="W111" s="21">
        <v>1</v>
      </c>
      <c r="X111" s="21">
        <v>0.51347949999999998</v>
      </c>
      <c r="Y111" s="21">
        <f t="shared" si="21"/>
        <v>26.45</v>
      </c>
      <c r="Z111" s="21">
        <f t="shared" si="22"/>
        <v>26.45</v>
      </c>
      <c r="AA111" s="68"/>
      <c r="AB111" s="69"/>
      <c r="AC111" s="71">
        <f t="shared" si="26"/>
        <v>0</v>
      </c>
      <c r="AD111" s="70"/>
      <c r="AE111" s="71">
        <f t="shared" si="27"/>
        <v>0</v>
      </c>
      <c r="AF111" s="21"/>
      <c r="AG111" s="21"/>
      <c r="AH111" s="21"/>
      <c r="AI111" s="21">
        <f t="shared" si="23"/>
        <v>26.45</v>
      </c>
      <c r="AJ111" s="21">
        <f t="shared" si="24"/>
        <v>26.45</v>
      </c>
      <c r="AK111" s="71"/>
      <c r="AL111" s="71"/>
      <c r="AM111" s="72">
        <f t="shared" si="25"/>
        <v>26.45</v>
      </c>
      <c r="AO111" s="73"/>
      <c r="AP111" s="73"/>
    </row>
    <row r="112" spans="1:42" s="3" customFormat="1" ht="49.15" customHeight="1">
      <c r="A112" s="37">
        <v>106</v>
      </c>
      <c r="B112" s="22" t="s">
        <v>26</v>
      </c>
      <c r="C112" s="40" t="s">
        <v>350</v>
      </c>
      <c r="D112" s="21" t="s">
        <v>351</v>
      </c>
      <c r="E112" s="41" t="s">
        <v>352</v>
      </c>
      <c r="F112" s="63">
        <v>493.7</v>
      </c>
      <c r="G112" s="40" t="s">
        <v>822</v>
      </c>
      <c r="H112" s="21">
        <v>1</v>
      </c>
      <c r="I112" s="64">
        <f t="shared" si="14"/>
        <v>99.01</v>
      </c>
      <c r="J112" s="64">
        <f t="shared" si="15"/>
        <v>99.01</v>
      </c>
      <c r="K112" s="63">
        <v>3403.34</v>
      </c>
      <c r="L112" s="65">
        <f t="shared" si="16"/>
        <v>0.14506337891600601</v>
      </c>
      <c r="M112" s="64">
        <f t="shared" si="17"/>
        <v>99.06</v>
      </c>
      <c r="N112" s="21">
        <f t="shared" si="18"/>
        <v>99.06</v>
      </c>
      <c r="O112" s="40" t="s">
        <v>730</v>
      </c>
      <c r="P112" s="66" t="s">
        <v>731</v>
      </c>
      <c r="Q112" s="66" t="s">
        <v>731</v>
      </c>
      <c r="R112" s="21"/>
      <c r="S112" s="64">
        <f t="shared" si="19"/>
        <v>0.99039999999999995</v>
      </c>
      <c r="T112" s="21" t="str">
        <f t="shared" si="20"/>
        <v>否</v>
      </c>
      <c r="U112" s="21" t="s">
        <v>735</v>
      </c>
      <c r="V112" s="67" t="s">
        <v>820</v>
      </c>
      <c r="W112" s="21">
        <v>1</v>
      </c>
      <c r="X112" s="21">
        <v>0.51347949999999998</v>
      </c>
      <c r="Y112" s="21">
        <f t="shared" si="21"/>
        <v>25.16</v>
      </c>
      <c r="Z112" s="21">
        <f t="shared" si="22"/>
        <v>25.16</v>
      </c>
      <c r="AA112" s="68"/>
      <c r="AB112" s="69"/>
      <c r="AC112" s="71">
        <f t="shared" si="26"/>
        <v>0</v>
      </c>
      <c r="AD112" s="70"/>
      <c r="AE112" s="71">
        <f t="shared" si="27"/>
        <v>0</v>
      </c>
      <c r="AF112" s="21"/>
      <c r="AG112" s="21"/>
      <c r="AH112" s="21"/>
      <c r="AI112" s="21">
        <f t="shared" si="23"/>
        <v>25.16</v>
      </c>
      <c r="AJ112" s="21">
        <f t="shared" si="24"/>
        <v>25.16</v>
      </c>
      <c r="AK112" s="71"/>
      <c r="AL112" s="71"/>
      <c r="AM112" s="72">
        <f t="shared" si="25"/>
        <v>25.16</v>
      </c>
      <c r="AO112" s="73"/>
      <c r="AP112" s="73"/>
    </row>
    <row r="113" spans="1:42" s="3" customFormat="1" ht="51" customHeight="1">
      <c r="A113" s="21">
        <v>107</v>
      </c>
      <c r="B113" s="22" t="s">
        <v>26</v>
      </c>
      <c r="C113" s="40" t="s">
        <v>353</v>
      </c>
      <c r="D113" s="21" t="s">
        <v>354</v>
      </c>
      <c r="E113" s="41" t="s">
        <v>355</v>
      </c>
      <c r="F113" s="63">
        <v>3331.55</v>
      </c>
      <c r="G113" s="40" t="s">
        <v>822</v>
      </c>
      <c r="H113" s="21">
        <v>1</v>
      </c>
      <c r="I113" s="64">
        <f t="shared" si="14"/>
        <v>99.07</v>
      </c>
      <c r="J113" s="64">
        <f t="shared" si="15"/>
        <v>99.07</v>
      </c>
      <c r="K113" s="63">
        <v>12007.07</v>
      </c>
      <c r="L113" s="65">
        <f t="shared" si="16"/>
        <v>0.277465693129131</v>
      </c>
      <c r="M113" s="64">
        <f t="shared" si="17"/>
        <v>99.12</v>
      </c>
      <c r="N113" s="21">
        <f t="shared" si="18"/>
        <v>99.12</v>
      </c>
      <c r="O113" s="40" t="s">
        <v>730</v>
      </c>
      <c r="P113" s="66" t="s">
        <v>731</v>
      </c>
      <c r="Q113" s="66" t="s">
        <v>731</v>
      </c>
      <c r="R113" s="21"/>
      <c r="S113" s="64">
        <f t="shared" si="19"/>
        <v>0.99099999999999999</v>
      </c>
      <c r="T113" s="21" t="str">
        <f t="shared" si="20"/>
        <v>是</v>
      </c>
      <c r="U113" s="21" t="s">
        <v>732</v>
      </c>
      <c r="V113" s="67">
        <v>5000</v>
      </c>
      <c r="W113" s="21">
        <v>1</v>
      </c>
      <c r="X113" s="21">
        <v>0.51347949999999998</v>
      </c>
      <c r="Y113" s="21">
        <f t="shared" si="21"/>
        <v>169.84</v>
      </c>
      <c r="Z113" s="21">
        <f t="shared" si="22"/>
        <v>169.84</v>
      </c>
      <c r="AA113" s="68"/>
      <c r="AB113" s="69"/>
      <c r="AC113" s="71">
        <f t="shared" si="26"/>
        <v>0</v>
      </c>
      <c r="AD113" s="70"/>
      <c r="AE113" s="71">
        <f t="shared" si="27"/>
        <v>0</v>
      </c>
      <c r="AF113" s="21"/>
      <c r="AG113" s="21"/>
      <c r="AH113" s="21"/>
      <c r="AI113" s="21">
        <f t="shared" si="23"/>
        <v>169.84</v>
      </c>
      <c r="AJ113" s="21">
        <f t="shared" si="24"/>
        <v>169.84</v>
      </c>
      <c r="AK113" s="71"/>
      <c r="AL113" s="71"/>
      <c r="AM113" s="72">
        <f t="shared" si="25"/>
        <v>169.84</v>
      </c>
      <c r="AO113" s="73"/>
      <c r="AP113" s="73"/>
    </row>
    <row r="114" spans="1:42" s="3" customFormat="1" ht="24">
      <c r="A114" s="37">
        <v>108</v>
      </c>
      <c r="B114" s="22" t="s">
        <v>26</v>
      </c>
      <c r="C114" s="40" t="s">
        <v>356</v>
      </c>
      <c r="D114" s="21" t="s">
        <v>357</v>
      </c>
      <c r="E114" s="41" t="s">
        <v>358</v>
      </c>
      <c r="F114" s="63">
        <v>479.29</v>
      </c>
      <c r="G114" s="40" t="s">
        <v>822</v>
      </c>
      <c r="H114" s="21">
        <v>1</v>
      </c>
      <c r="I114" s="64">
        <f t="shared" si="14"/>
        <v>99.01</v>
      </c>
      <c r="J114" s="64">
        <f t="shared" si="15"/>
        <v>99.01</v>
      </c>
      <c r="K114" s="63">
        <v>868.61</v>
      </c>
      <c r="L114" s="65">
        <f t="shared" si="16"/>
        <v>0.55178964092055105</v>
      </c>
      <c r="M114" s="64">
        <f t="shared" si="17"/>
        <v>99.24</v>
      </c>
      <c r="N114" s="21">
        <f t="shared" si="18"/>
        <v>99.24</v>
      </c>
      <c r="O114" s="40" t="s">
        <v>730</v>
      </c>
      <c r="P114" s="66" t="s">
        <v>731</v>
      </c>
      <c r="Q114" s="66" t="s">
        <v>731</v>
      </c>
      <c r="R114" s="21"/>
      <c r="S114" s="64">
        <f t="shared" si="19"/>
        <v>0.99129999999999996</v>
      </c>
      <c r="T114" s="21" t="str">
        <f t="shared" si="20"/>
        <v>否</v>
      </c>
      <c r="U114" s="21" t="s">
        <v>732</v>
      </c>
      <c r="V114" s="67">
        <v>510</v>
      </c>
      <c r="W114" s="21">
        <v>1</v>
      </c>
      <c r="X114" s="21">
        <v>0.51347949999999998</v>
      </c>
      <c r="Y114" s="21">
        <f t="shared" si="21"/>
        <v>24.44</v>
      </c>
      <c r="Z114" s="21">
        <f t="shared" si="22"/>
        <v>24.44</v>
      </c>
      <c r="AA114" s="68"/>
      <c r="AB114" s="69"/>
      <c r="AC114" s="71">
        <f t="shared" si="26"/>
        <v>0</v>
      </c>
      <c r="AD114" s="70"/>
      <c r="AE114" s="71">
        <f t="shared" si="27"/>
        <v>0</v>
      </c>
      <c r="AF114" s="21"/>
      <c r="AG114" s="21"/>
      <c r="AH114" s="21"/>
      <c r="AI114" s="21">
        <f t="shared" si="23"/>
        <v>24.44</v>
      </c>
      <c r="AJ114" s="21">
        <f t="shared" si="24"/>
        <v>24.44</v>
      </c>
      <c r="AK114" s="71"/>
      <c r="AL114" s="71"/>
      <c r="AM114" s="72">
        <f t="shared" si="25"/>
        <v>24.44</v>
      </c>
      <c r="AO114" s="73"/>
      <c r="AP114" s="73"/>
    </row>
    <row r="115" spans="1:42" s="3" customFormat="1" ht="46.15" customHeight="1">
      <c r="A115" s="21">
        <v>109</v>
      </c>
      <c r="B115" s="22" t="s">
        <v>26</v>
      </c>
      <c r="C115" s="40" t="s">
        <v>359</v>
      </c>
      <c r="D115" s="21" t="s">
        <v>360</v>
      </c>
      <c r="E115" s="41" t="s">
        <v>361</v>
      </c>
      <c r="F115" s="63">
        <v>733.66</v>
      </c>
      <c r="G115" s="40" t="s">
        <v>822</v>
      </c>
      <c r="H115" s="21">
        <v>1</v>
      </c>
      <c r="I115" s="64">
        <f t="shared" si="14"/>
        <v>99.01</v>
      </c>
      <c r="J115" s="64">
        <f t="shared" si="15"/>
        <v>99.01</v>
      </c>
      <c r="K115" s="63">
        <v>2580.86</v>
      </c>
      <c r="L115" s="65">
        <f t="shared" si="16"/>
        <v>0.28426958455708601</v>
      </c>
      <c r="M115" s="64">
        <f t="shared" si="17"/>
        <v>99.13</v>
      </c>
      <c r="N115" s="21">
        <f t="shared" si="18"/>
        <v>99.13</v>
      </c>
      <c r="O115" s="40" t="s">
        <v>730</v>
      </c>
      <c r="P115" s="66" t="s">
        <v>731</v>
      </c>
      <c r="Q115" s="66" t="s">
        <v>731</v>
      </c>
      <c r="R115" s="21"/>
      <c r="S115" s="64">
        <f t="shared" si="19"/>
        <v>0.99070000000000003</v>
      </c>
      <c r="T115" s="21" t="str">
        <f t="shared" si="20"/>
        <v>是</v>
      </c>
      <c r="U115" s="21" t="s">
        <v>732</v>
      </c>
      <c r="V115" s="67">
        <v>500</v>
      </c>
      <c r="W115" s="21">
        <v>1</v>
      </c>
      <c r="X115" s="21">
        <v>0.51347949999999998</v>
      </c>
      <c r="Y115" s="21">
        <f t="shared" si="21"/>
        <v>37.39</v>
      </c>
      <c r="Z115" s="21">
        <f t="shared" si="22"/>
        <v>37.39</v>
      </c>
      <c r="AA115" s="68"/>
      <c r="AB115" s="69"/>
      <c r="AC115" s="71">
        <f t="shared" si="26"/>
        <v>0</v>
      </c>
      <c r="AD115" s="70"/>
      <c r="AE115" s="71">
        <f t="shared" si="27"/>
        <v>0</v>
      </c>
      <c r="AF115" s="21"/>
      <c r="AG115" s="21"/>
      <c r="AH115" s="21"/>
      <c r="AI115" s="21">
        <f t="shared" si="23"/>
        <v>37.39</v>
      </c>
      <c r="AJ115" s="21">
        <f t="shared" si="24"/>
        <v>37.39</v>
      </c>
      <c r="AK115" s="71"/>
      <c r="AL115" s="71"/>
      <c r="AM115" s="72">
        <f t="shared" si="25"/>
        <v>37.39</v>
      </c>
      <c r="AO115" s="73"/>
      <c r="AP115" s="73"/>
    </row>
    <row r="116" spans="1:42" s="3" customFormat="1" ht="42" customHeight="1">
      <c r="A116" s="37">
        <v>110</v>
      </c>
      <c r="B116" s="22" t="s">
        <v>26</v>
      </c>
      <c r="C116" s="40" t="s">
        <v>362</v>
      </c>
      <c r="D116" s="21" t="s">
        <v>363</v>
      </c>
      <c r="E116" s="41" t="s">
        <v>364</v>
      </c>
      <c r="F116" s="63">
        <v>566.96</v>
      </c>
      <c r="G116" s="40" t="s">
        <v>730</v>
      </c>
      <c r="H116" s="21">
        <v>1</v>
      </c>
      <c r="I116" s="64">
        <f t="shared" si="14"/>
        <v>99.01</v>
      </c>
      <c r="J116" s="64">
        <f t="shared" si="15"/>
        <v>99.01</v>
      </c>
      <c r="K116" s="63">
        <v>380.51</v>
      </c>
      <c r="L116" s="65">
        <f t="shared" si="16"/>
        <v>1.4900002628051801</v>
      </c>
      <c r="M116" s="64">
        <f t="shared" si="17"/>
        <v>99.66</v>
      </c>
      <c r="N116" s="21">
        <f t="shared" si="18"/>
        <v>99.66</v>
      </c>
      <c r="O116" s="40" t="s">
        <v>730</v>
      </c>
      <c r="P116" s="66" t="s">
        <v>731</v>
      </c>
      <c r="Q116" s="66" t="s">
        <v>731</v>
      </c>
      <c r="R116" s="21"/>
      <c r="S116" s="64">
        <f t="shared" si="19"/>
        <v>0.99339999999999995</v>
      </c>
      <c r="T116" s="21" t="str">
        <f t="shared" si="20"/>
        <v>是</v>
      </c>
      <c r="U116" s="21" t="s">
        <v>735</v>
      </c>
      <c r="V116" s="67" t="s">
        <v>820</v>
      </c>
      <c r="W116" s="21">
        <v>1</v>
      </c>
      <c r="X116" s="21">
        <v>0.51347949999999998</v>
      </c>
      <c r="Y116" s="21">
        <f t="shared" si="21"/>
        <v>28.96</v>
      </c>
      <c r="Z116" s="21">
        <f t="shared" si="22"/>
        <v>28.96</v>
      </c>
      <c r="AA116" s="68"/>
      <c r="AB116" s="69"/>
      <c r="AC116" s="71">
        <f t="shared" si="26"/>
        <v>0</v>
      </c>
      <c r="AD116" s="70"/>
      <c r="AE116" s="71">
        <f t="shared" si="27"/>
        <v>0</v>
      </c>
      <c r="AF116" s="21"/>
      <c r="AG116" s="21"/>
      <c r="AH116" s="21"/>
      <c r="AI116" s="21">
        <f t="shared" si="23"/>
        <v>28.96</v>
      </c>
      <c r="AJ116" s="21">
        <f t="shared" si="24"/>
        <v>28.96</v>
      </c>
      <c r="AK116" s="71"/>
      <c r="AL116" s="71"/>
      <c r="AM116" s="72">
        <f t="shared" si="25"/>
        <v>28.96</v>
      </c>
      <c r="AO116" s="73"/>
      <c r="AP116" s="73"/>
    </row>
    <row r="117" spans="1:42" s="3" customFormat="1" ht="36" customHeight="1">
      <c r="A117" s="37">
        <v>111</v>
      </c>
      <c r="B117" s="22" t="s">
        <v>26</v>
      </c>
      <c r="C117" s="40" t="s">
        <v>365</v>
      </c>
      <c r="D117" s="21" t="s">
        <v>366</v>
      </c>
      <c r="E117" s="41" t="s">
        <v>367</v>
      </c>
      <c r="F117" s="63">
        <v>223.66</v>
      </c>
      <c r="G117" s="40" t="s">
        <v>822</v>
      </c>
      <c r="H117" s="21">
        <v>1</v>
      </c>
      <c r="I117" s="64">
        <f t="shared" si="14"/>
        <v>99</v>
      </c>
      <c r="J117" s="64">
        <f t="shared" si="15"/>
        <v>99</v>
      </c>
      <c r="K117" s="63">
        <v>3501.64</v>
      </c>
      <c r="L117" s="65">
        <f t="shared" si="16"/>
        <v>6.3872928113683905E-2</v>
      </c>
      <c r="M117" s="64">
        <f t="shared" si="17"/>
        <v>99.03</v>
      </c>
      <c r="N117" s="21">
        <f t="shared" si="18"/>
        <v>99.03</v>
      </c>
      <c r="O117" s="40" t="s">
        <v>730</v>
      </c>
      <c r="P117" s="66" t="s">
        <v>731</v>
      </c>
      <c r="Q117" s="66" t="s">
        <v>731</v>
      </c>
      <c r="R117" s="21"/>
      <c r="S117" s="64">
        <f t="shared" si="19"/>
        <v>0.99019999999999997</v>
      </c>
      <c r="T117" s="21" t="str">
        <f t="shared" si="20"/>
        <v>否</v>
      </c>
      <c r="U117" s="21" t="s">
        <v>735</v>
      </c>
      <c r="V117" s="67" t="s">
        <v>820</v>
      </c>
      <c r="W117" s="21">
        <v>1</v>
      </c>
      <c r="X117" s="21">
        <v>0.51347949999999998</v>
      </c>
      <c r="Y117" s="21">
        <f t="shared" si="21"/>
        <v>11.39</v>
      </c>
      <c r="Z117" s="21">
        <f t="shared" si="22"/>
        <v>11.39</v>
      </c>
      <c r="AA117" s="68"/>
      <c r="AB117" s="69"/>
      <c r="AC117" s="71">
        <f t="shared" si="26"/>
        <v>0</v>
      </c>
      <c r="AD117" s="70"/>
      <c r="AE117" s="71">
        <f t="shared" si="27"/>
        <v>0</v>
      </c>
      <c r="AF117" s="21"/>
      <c r="AG117" s="21"/>
      <c r="AH117" s="21"/>
      <c r="AI117" s="21">
        <f t="shared" si="23"/>
        <v>11.39</v>
      </c>
      <c r="AJ117" s="21">
        <f t="shared" si="24"/>
        <v>11.39</v>
      </c>
      <c r="AK117" s="71"/>
      <c r="AL117" s="71"/>
      <c r="AM117" s="72">
        <f t="shared" si="25"/>
        <v>11.39</v>
      </c>
      <c r="AO117" s="73"/>
      <c r="AP117" s="73"/>
    </row>
    <row r="118" spans="1:42" s="3" customFormat="1" ht="24">
      <c r="A118" s="21">
        <v>112</v>
      </c>
      <c r="B118" s="22" t="s">
        <v>26</v>
      </c>
      <c r="C118" s="40" t="s">
        <v>368</v>
      </c>
      <c r="D118" s="21" t="s">
        <v>369</v>
      </c>
      <c r="E118" s="41" t="s">
        <v>370</v>
      </c>
      <c r="F118" s="63">
        <v>610.74</v>
      </c>
      <c r="G118" s="40" t="s">
        <v>822</v>
      </c>
      <c r="H118" s="21">
        <v>1</v>
      </c>
      <c r="I118" s="64">
        <f t="shared" si="14"/>
        <v>99.01</v>
      </c>
      <c r="J118" s="64">
        <f t="shared" si="15"/>
        <v>99.01</v>
      </c>
      <c r="K118" s="63">
        <v>345.6</v>
      </c>
      <c r="L118" s="65">
        <f t="shared" si="16"/>
        <v>1.7671874999999999</v>
      </c>
      <c r="M118" s="64">
        <f t="shared" si="17"/>
        <v>99.78</v>
      </c>
      <c r="N118" s="21">
        <f t="shared" si="18"/>
        <v>99.78</v>
      </c>
      <c r="O118" s="40" t="s">
        <v>730</v>
      </c>
      <c r="P118" s="66" t="s">
        <v>731</v>
      </c>
      <c r="Q118" s="66" t="s">
        <v>731</v>
      </c>
      <c r="R118" s="21"/>
      <c r="S118" s="64">
        <f t="shared" si="19"/>
        <v>0.99399999999999999</v>
      </c>
      <c r="T118" s="21" t="str">
        <f t="shared" si="20"/>
        <v>是</v>
      </c>
      <c r="U118" s="21" t="s">
        <v>732</v>
      </c>
      <c r="V118" s="67">
        <v>800</v>
      </c>
      <c r="W118" s="21">
        <v>1</v>
      </c>
      <c r="X118" s="21">
        <v>0.51347949999999998</v>
      </c>
      <c r="Y118" s="21">
        <f t="shared" si="21"/>
        <v>31.21</v>
      </c>
      <c r="Z118" s="21">
        <f t="shared" si="22"/>
        <v>31.21</v>
      </c>
      <c r="AA118" s="68"/>
      <c r="AB118" s="69"/>
      <c r="AC118" s="71">
        <f t="shared" si="26"/>
        <v>0</v>
      </c>
      <c r="AD118" s="70"/>
      <c r="AE118" s="71">
        <f t="shared" si="27"/>
        <v>0</v>
      </c>
      <c r="AF118" s="21"/>
      <c r="AG118" s="21"/>
      <c r="AH118" s="21"/>
      <c r="AI118" s="21">
        <f t="shared" si="23"/>
        <v>31.21</v>
      </c>
      <c r="AJ118" s="21">
        <f t="shared" si="24"/>
        <v>31.21</v>
      </c>
      <c r="AK118" s="71"/>
      <c r="AL118" s="71"/>
      <c r="AM118" s="72">
        <f t="shared" si="25"/>
        <v>31.21</v>
      </c>
      <c r="AO118" s="73"/>
      <c r="AP118" s="73"/>
    </row>
    <row r="119" spans="1:42" s="3" customFormat="1" ht="41.1" customHeight="1">
      <c r="A119" s="37">
        <v>113</v>
      </c>
      <c r="B119" s="22" t="s">
        <v>26</v>
      </c>
      <c r="C119" s="40" t="s">
        <v>371</v>
      </c>
      <c r="D119" s="21" t="s">
        <v>372</v>
      </c>
      <c r="E119" s="41" t="s">
        <v>373</v>
      </c>
      <c r="F119" s="63">
        <v>225.97</v>
      </c>
      <c r="G119" s="40" t="s">
        <v>822</v>
      </c>
      <c r="H119" s="21">
        <v>1</v>
      </c>
      <c r="I119" s="64">
        <f t="shared" si="14"/>
        <v>99</v>
      </c>
      <c r="J119" s="64">
        <f t="shared" si="15"/>
        <v>99</v>
      </c>
      <c r="K119" s="63">
        <v>1823.86</v>
      </c>
      <c r="L119" s="65">
        <f t="shared" si="16"/>
        <v>0.12389657100874001</v>
      </c>
      <c r="M119" s="64">
        <f t="shared" si="17"/>
        <v>99.05</v>
      </c>
      <c r="N119" s="21">
        <f t="shared" si="18"/>
        <v>99.05</v>
      </c>
      <c r="O119" s="40" t="s">
        <v>730</v>
      </c>
      <c r="P119" s="66" t="s">
        <v>731</v>
      </c>
      <c r="Q119" s="66" t="s">
        <v>731</v>
      </c>
      <c r="R119" s="21"/>
      <c r="S119" s="64">
        <f t="shared" si="19"/>
        <v>0.99029999999999996</v>
      </c>
      <c r="T119" s="21" t="str">
        <f t="shared" si="20"/>
        <v>否</v>
      </c>
      <c r="U119" s="21" t="s">
        <v>735</v>
      </c>
      <c r="V119" s="67" t="s">
        <v>820</v>
      </c>
      <c r="W119" s="21">
        <v>1</v>
      </c>
      <c r="X119" s="21">
        <v>0.51347949999999998</v>
      </c>
      <c r="Y119" s="21">
        <f t="shared" si="21"/>
        <v>11.51</v>
      </c>
      <c r="Z119" s="21">
        <f t="shared" si="22"/>
        <v>11.51</v>
      </c>
      <c r="AA119" s="68"/>
      <c r="AB119" s="69"/>
      <c r="AC119" s="71">
        <f t="shared" si="26"/>
        <v>0</v>
      </c>
      <c r="AD119" s="70"/>
      <c r="AE119" s="71">
        <f t="shared" si="27"/>
        <v>0</v>
      </c>
      <c r="AF119" s="21"/>
      <c r="AG119" s="21"/>
      <c r="AH119" s="21"/>
      <c r="AI119" s="21">
        <f t="shared" si="23"/>
        <v>11.51</v>
      </c>
      <c r="AJ119" s="21">
        <f t="shared" si="24"/>
        <v>11.51</v>
      </c>
      <c r="AK119" s="71"/>
      <c r="AL119" s="71"/>
      <c r="AM119" s="72">
        <f t="shared" si="25"/>
        <v>11.51</v>
      </c>
      <c r="AO119" s="73"/>
      <c r="AP119" s="73"/>
    </row>
    <row r="120" spans="1:42" s="3" customFormat="1" ht="45" customHeight="1">
      <c r="A120" s="21">
        <v>114</v>
      </c>
      <c r="B120" s="22" t="s">
        <v>26</v>
      </c>
      <c r="C120" s="40" t="s">
        <v>374</v>
      </c>
      <c r="D120" s="21" t="s">
        <v>375</v>
      </c>
      <c r="E120" s="41" t="s">
        <v>376</v>
      </c>
      <c r="F120" s="63">
        <v>592.64</v>
      </c>
      <c r="G120" s="40" t="s">
        <v>821</v>
      </c>
      <c r="H120" s="21">
        <v>1</v>
      </c>
      <c r="I120" s="64">
        <f t="shared" si="14"/>
        <v>99.01</v>
      </c>
      <c r="J120" s="64">
        <f t="shared" si="15"/>
        <v>99.01</v>
      </c>
      <c r="K120" s="63">
        <v>36919.19</v>
      </c>
      <c r="L120" s="65">
        <f t="shared" si="16"/>
        <v>1.6052356511613599E-2</v>
      </c>
      <c r="M120" s="64">
        <f t="shared" si="17"/>
        <v>99.01</v>
      </c>
      <c r="N120" s="21">
        <f t="shared" si="18"/>
        <v>99.01</v>
      </c>
      <c r="O120" s="40" t="s">
        <v>730</v>
      </c>
      <c r="P120" s="66" t="s">
        <v>731</v>
      </c>
      <c r="Q120" s="66" t="s">
        <v>731</v>
      </c>
      <c r="R120" s="21"/>
      <c r="S120" s="64">
        <f t="shared" si="19"/>
        <v>0.99009999999999998</v>
      </c>
      <c r="T120" s="21" t="str">
        <f t="shared" si="20"/>
        <v>是</v>
      </c>
      <c r="U120" s="21" t="s">
        <v>732</v>
      </c>
      <c r="V120" s="67">
        <v>1500</v>
      </c>
      <c r="W120" s="21">
        <v>1</v>
      </c>
      <c r="X120" s="21">
        <v>0.51347949999999998</v>
      </c>
      <c r="Y120" s="21">
        <f t="shared" si="21"/>
        <v>30.19</v>
      </c>
      <c r="Z120" s="21">
        <f t="shared" si="22"/>
        <v>30.19</v>
      </c>
      <c r="AA120" s="68"/>
      <c r="AB120" s="69"/>
      <c r="AC120" s="71">
        <f t="shared" si="26"/>
        <v>0</v>
      </c>
      <c r="AD120" s="70"/>
      <c r="AE120" s="71">
        <f t="shared" si="27"/>
        <v>0</v>
      </c>
      <c r="AF120" s="21"/>
      <c r="AG120" s="21"/>
      <c r="AH120" s="21"/>
      <c r="AI120" s="21">
        <f t="shared" si="23"/>
        <v>30.19</v>
      </c>
      <c r="AJ120" s="21">
        <f t="shared" si="24"/>
        <v>30.19</v>
      </c>
      <c r="AK120" s="71"/>
      <c r="AL120" s="71"/>
      <c r="AM120" s="72">
        <f t="shared" si="25"/>
        <v>30.19</v>
      </c>
      <c r="AO120" s="73"/>
      <c r="AP120" s="73"/>
    </row>
    <row r="121" spans="1:42" s="3" customFormat="1" ht="52.15" customHeight="1">
      <c r="A121" s="37">
        <v>115</v>
      </c>
      <c r="B121" s="22" t="s">
        <v>26</v>
      </c>
      <c r="C121" s="40" t="s">
        <v>377</v>
      </c>
      <c r="D121" s="21" t="s">
        <v>378</v>
      </c>
      <c r="E121" s="41" t="s">
        <v>379</v>
      </c>
      <c r="F121" s="63">
        <v>264.25</v>
      </c>
      <c r="G121" s="40" t="s">
        <v>822</v>
      </c>
      <c r="H121" s="21">
        <v>1</v>
      </c>
      <c r="I121" s="64">
        <f t="shared" si="14"/>
        <v>99</v>
      </c>
      <c r="J121" s="64">
        <f t="shared" si="15"/>
        <v>99</v>
      </c>
      <c r="K121" s="63">
        <v>2266.4899999999998</v>
      </c>
      <c r="L121" s="65">
        <f t="shared" si="16"/>
        <v>0.11658996951233</v>
      </c>
      <c r="M121" s="64">
        <f t="shared" si="17"/>
        <v>99.05</v>
      </c>
      <c r="N121" s="21">
        <f t="shared" si="18"/>
        <v>99.05</v>
      </c>
      <c r="O121" s="40" t="s">
        <v>730</v>
      </c>
      <c r="P121" s="66" t="s">
        <v>731</v>
      </c>
      <c r="Q121" s="66" t="s">
        <v>731</v>
      </c>
      <c r="R121" s="21"/>
      <c r="S121" s="64">
        <f t="shared" si="19"/>
        <v>0.99029999999999996</v>
      </c>
      <c r="T121" s="21" t="str">
        <f t="shared" si="20"/>
        <v>否</v>
      </c>
      <c r="U121" s="21" t="s">
        <v>735</v>
      </c>
      <c r="V121" s="67" t="s">
        <v>820</v>
      </c>
      <c r="W121" s="21">
        <v>1</v>
      </c>
      <c r="X121" s="21">
        <v>0.51347949999999998</v>
      </c>
      <c r="Y121" s="21">
        <f t="shared" si="21"/>
        <v>13.46</v>
      </c>
      <c r="Z121" s="21">
        <f t="shared" si="22"/>
        <v>13.46</v>
      </c>
      <c r="AA121" s="68"/>
      <c r="AB121" s="69"/>
      <c r="AC121" s="71">
        <f t="shared" si="26"/>
        <v>0</v>
      </c>
      <c r="AD121" s="70"/>
      <c r="AE121" s="71">
        <f t="shared" si="27"/>
        <v>0</v>
      </c>
      <c r="AF121" s="21"/>
      <c r="AG121" s="21"/>
      <c r="AH121" s="21"/>
      <c r="AI121" s="21">
        <f t="shared" si="23"/>
        <v>13.46</v>
      </c>
      <c r="AJ121" s="21">
        <f t="shared" si="24"/>
        <v>13.46</v>
      </c>
      <c r="AK121" s="71"/>
      <c r="AL121" s="71"/>
      <c r="AM121" s="72">
        <f t="shared" si="25"/>
        <v>13.46</v>
      </c>
      <c r="AO121" s="73"/>
      <c r="AP121" s="73"/>
    </row>
    <row r="122" spans="1:42" s="3" customFormat="1" ht="43.15" customHeight="1">
      <c r="A122" s="37">
        <v>116</v>
      </c>
      <c r="B122" s="22" t="s">
        <v>26</v>
      </c>
      <c r="C122" s="40" t="s">
        <v>380</v>
      </c>
      <c r="D122" s="21" t="s">
        <v>381</v>
      </c>
      <c r="E122" s="41" t="s">
        <v>382</v>
      </c>
      <c r="F122" s="63">
        <v>994.8</v>
      </c>
      <c r="G122" s="40" t="s">
        <v>730</v>
      </c>
      <c r="H122" s="21">
        <v>1</v>
      </c>
      <c r="I122" s="64">
        <f t="shared" si="14"/>
        <v>99.02</v>
      </c>
      <c r="J122" s="64">
        <f t="shared" si="15"/>
        <v>99.02</v>
      </c>
      <c r="K122" s="63">
        <v>1139.31</v>
      </c>
      <c r="L122" s="65">
        <f t="shared" si="16"/>
        <v>0.873160070569029</v>
      </c>
      <c r="M122" s="64">
        <f t="shared" si="17"/>
        <v>99.39</v>
      </c>
      <c r="N122" s="21">
        <f t="shared" si="18"/>
        <v>99.39</v>
      </c>
      <c r="O122" s="40" t="s">
        <v>730</v>
      </c>
      <c r="P122" s="66" t="s">
        <v>731</v>
      </c>
      <c r="Q122" s="66" t="s">
        <v>731</v>
      </c>
      <c r="R122" s="21"/>
      <c r="S122" s="64">
        <f t="shared" si="19"/>
        <v>0.99209999999999998</v>
      </c>
      <c r="T122" s="21" t="str">
        <f t="shared" si="20"/>
        <v>是</v>
      </c>
      <c r="U122" s="21" t="s">
        <v>732</v>
      </c>
      <c r="V122" s="67">
        <v>1300</v>
      </c>
      <c r="W122" s="21">
        <v>1</v>
      </c>
      <c r="X122" s="21">
        <v>0.51347949999999998</v>
      </c>
      <c r="Y122" s="21">
        <f t="shared" si="21"/>
        <v>50.76</v>
      </c>
      <c r="Z122" s="21">
        <f t="shared" si="22"/>
        <v>50.76</v>
      </c>
      <c r="AA122" s="68"/>
      <c r="AB122" s="69"/>
      <c r="AC122" s="71">
        <f t="shared" si="26"/>
        <v>0</v>
      </c>
      <c r="AD122" s="70"/>
      <c r="AE122" s="71">
        <f t="shared" si="27"/>
        <v>0</v>
      </c>
      <c r="AF122" s="21"/>
      <c r="AG122" s="21"/>
      <c r="AH122" s="21"/>
      <c r="AI122" s="21">
        <f t="shared" si="23"/>
        <v>50.76</v>
      </c>
      <c r="AJ122" s="21">
        <f t="shared" si="24"/>
        <v>50.76</v>
      </c>
      <c r="AK122" s="71"/>
      <c r="AL122" s="71"/>
      <c r="AM122" s="72">
        <f t="shared" si="25"/>
        <v>50.76</v>
      </c>
      <c r="AO122" s="73"/>
      <c r="AP122" s="73"/>
    </row>
    <row r="123" spans="1:42" s="3" customFormat="1" ht="43.15" customHeight="1">
      <c r="A123" s="21">
        <v>117</v>
      </c>
      <c r="B123" s="22" t="s">
        <v>26</v>
      </c>
      <c r="C123" s="40" t="s">
        <v>383</v>
      </c>
      <c r="D123" s="21" t="s">
        <v>384</v>
      </c>
      <c r="E123" s="41" t="s">
        <v>385</v>
      </c>
      <c r="F123" s="63">
        <v>796.53</v>
      </c>
      <c r="G123" s="40" t="s">
        <v>821</v>
      </c>
      <c r="H123" s="21">
        <v>1</v>
      </c>
      <c r="I123" s="64">
        <f t="shared" si="14"/>
        <v>99.01</v>
      </c>
      <c r="J123" s="64">
        <f t="shared" si="15"/>
        <v>99.01</v>
      </c>
      <c r="K123" s="63">
        <v>74360.05</v>
      </c>
      <c r="L123" s="65">
        <f t="shared" si="16"/>
        <v>1.0711800220683E-2</v>
      </c>
      <c r="M123" s="64">
        <f t="shared" si="17"/>
        <v>99</v>
      </c>
      <c r="N123" s="21">
        <f t="shared" si="18"/>
        <v>99</v>
      </c>
      <c r="O123" s="40" t="s">
        <v>730</v>
      </c>
      <c r="P123" s="66" t="s">
        <v>731</v>
      </c>
      <c r="Q123" s="66" t="s">
        <v>731</v>
      </c>
      <c r="R123" s="21"/>
      <c r="S123" s="64">
        <f t="shared" si="19"/>
        <v>0.99009999999999998</v>
      </c>
      <c r="T123" s="21" t="str">
        <f t="shared" si="20"/>
        <v>是</v>
      </c>
      <c r="U123" s="21" t="s">
        <v>732</v>
      </c>
      <c r="V123" s="67">
        <v>1500</v>
      </c>
      <c r="W123" s="21">
        <v>1</v>
      </c>
      <c r="X123" s="21">
        <v>0.51347949999999998</v>
      </c>
      <c r="Y123" s="21">
        <f t="shared" si="21"/>
        <v>40.58</v>
      </c>
      <c r="Z123" s="21">
        <f t="shared" si="22"/>
        <v>40.58</v>
      </c>
      <c r="AA123" s="68"/>
      <c r="AB123" s="69"/>
      <c r="AC123" s="71">
        <f t="shared" si="26"/>
        <v>0</v>
      </c>
      <c r="AD123" s="70"/>
      <c r="AE123" s="71">
        <f t="shared" si="27"/>
        <v>0</v>
      </c>
      <c r="AF123" s="21"/>
      <c r="AG123" s="21"/>
      <c r="AH123" s="21"/>
      <c r="AI123" s="21">
        <f t="shared" si="23"/>
        <v>40.58</v>
      </c>
      <c r="AJ123" s="21">
        <f t="shared" si="24"/>
        <v>40.58</v>
      </c>
      <c r="AK123" s="71"/>
      <c r="AL123" s="71"/>
      <c r="AM123" s="72">
        <f t="shared" si="25"/>
        <v>40.58</v>
      </c>
      <c r="AO123" s="73"/>
      <c r="AP123" s="73"/>
    </row>
    <row r="124" spans="1:42" s="3" customFormat="1" ht="43.15" customHeight="1">
      <c r="A124" s="37">
        <v>118</v>
      </c>
      <c r="B124" s="22" t="s">
        <v>26</v>
      </c>
      <c r="C124" s="40" t="s">
        <v>386</v>
      </c>
      <c r="D124" s="21" t="s">
        <v>387</v>
      </c>
      <c r="E124" s="41" t="s">
        <v>388</v>
      </c>
      <c r="F124" s="63">
        <v>217.84</v>
      </c>
      <c r="G124" s="40" t="s">
        <v>821</v>
      </c>
      <c r="H124" s="21">
        <v>1</v>
      </c>
      <c r="I124" s="64">
        <f t="shared" si="14"/>
        <v>99</v>
      </c>
      <c r="J124" s="64">
        <f t="shared" si="15"/>
        <v>99</v>
      </c>
      <c r="K124" s="63">
        <v>1883.41</v>
      </c>
      <c r="L124" s="65">
        <f t="shared" si="16"/>
        <v>0.11566254825024801</v>
      </c>
      <c r="M124" s="64">
        <f t="shared" si="17"/>
        <v>99.05</v>
      </c>
      <c r="N124" s="21">
        <f t="shared" si="18"/>
        <v>99.05</v>
      </c>
      <c r="O124" s="40" t="s">
        <v>730</v>
      </c>
      <c r="P124" s="66" t="s">
        <v>731</v>
      </c>
      <c r="Q124" s="66" t="s">
        <v>731</v>
      </c>
      <c r="R124" s="21"/>
      <c r="S124" s="64">
        <f t="shared" si="19"/>
        <v>0.99029999999999996</v>
      </c>
      <c r="T124" s="21" t="str">
        <f t="shared" si="20"/>
        <v>否</v>
      </c>
      <c r="U124" s="21" t="s">
        <v>732</v>
      </c>
      <c r="V124" s="67">
        <v>31000</v>
      </c>
      <c r="W124" s="21">
        <v>1</v>
      </c>
      <c r="X124" s="21">
        <v>0.51347949999999998</v>
      </c>
      <c r="Y124" s="21">
        <f t="shared" si="21"/>
        <v>11.1</v>
      </c>
      <c r="Z124" s="21">
        <f t="shared" si="22"/>
        <v>11.1</v>
      </c>
      <c r="AA124" s="68"/>
      <c r="AB124" s="69"/>
      <c r="AC124" s="71">
        <f t="shared" si="26"/>
        <v>0</v>
      </c>
      <c r="AD124" s="70"/>
      <c r="AE124" s="71">
        <f t="shared" si="27"/>
        <v>0</v>
      </c>
      <c r="AF124" s="21"/>
      <c r="AG124" s="21"/>
      <c r="AH124" s="21"/>
      <c r="AI124" s="21">
        <f t="shared" si="23"/>
        <v>11.1</v>
      </c>
      <c r="AJ124" s="21">
        <f t="shared" si="24"/>
        <v>11.1</v>
      </c>
      <c r="AK124" s="71"/>
      <c r="AL124" s="71"/>
      <c r="AM124" s="72">
        <f t="shared" si="25"/>
        <v>11.1</v>
      </c>
      <c r="AO124" s="73"/>
      <c r="AP124" s="73"/>
    </row>
    <row r="125" spans="1:42" s="3" customFormat="1" ht="43.15" customHeight="1">
      <c r="A125" s="21">
        <v>119</v>
      </c>
      <c r="B125" s="22" t="s">
        <v>26</v>
      </c>
      <c r="C125" s="40" t="s">
        <v>389</v>
      </c>
      <c r="D125" s="21" t="s">
        <v>390</v>
      </c>
      <c r="E125" s="41" t="s">
        <v>391</v>
      </c>
      <c r="F125" s="63">
        <v>413.21</v>
      </c>
      <c r="G125" s="40" t="s">
        <v>822</v>
      </c>
      <c r="H125" s="21">
        <v>1</v>
      </c>
      <c r="I125" s="64">
        <f t="shared" si="14"/>
        <v>99.01</v>
      </c>
      <c r="J125" s="64">
        <f t="shared" si="15"/>
        <v>99.01</v>
      </c>
      <c r="K125" s="63">
        <v>22952.2</v>
      </c>
      <c r="L125" s="65">
        <f t="shared" si="16"/>
        <v>1.80030672440986E-2</v>
      </c>
      <c r="M125" s="64">
        <f t="shared" si="17"/>
        <v>99.01</v>
      </c>
      <c r="N125" s="21">
        <f t="shared" si="18"/>
        <v>99.01</v>
      </c>
      <c r="O125" s="40" t="s">
        <v>730</v>
      </c>
      <c r="P125" s="66" t="s">
        <v>731</v>
      </c>
      <c r="Q125" s="66" t="s">
        <v>731</v>
      </c>
      <c r="R125" s="21"/>
      <c r="S125" s="64">
        <f t="shared" si="19"/>
        <v>0.99009999999999998</v>
      </c>
      <c r="T125" s="21" t="str">
        <f t="shared" si="20"/>
        <v>否</v>
      </c>
      <c r="U125" s="21" t="s">
        <v>732</v>
      </c>
      <c r="V125" s="67">
        <v>3198</v>
      </c>
      <c r="W125" s="21">
        <v>1</v>
      </c>
      <c r="X125" s="21">
        <v>0.51347949999999998</v>
      </c>
      <c r="Y125" s="21">
        <f t="shared" si="21"/>
        <v>21.05</v>
      </c>
      <c r="Z125" s="21">
        <f t="shared" si="22"/>
        <v>21.05</v>
      </c>
      <c r="AA125" s="68"/>
      <c r="AB125" s="69"/>
      <c r="AC125" s="71">
        <f t="shared" si="26"/>
        <v>0</v>
      </c>
      <c r="AD125" s="70"/>
      <c r="AE125" s="71">
        <f t="shared" si="27"/>
        <v>0</v>
      </c>
      <c r="AF125" s="21"/>
      <c r="AG125" s="21"/>
      <c r="AH125" s="21"/>
      <c r="AI125" s="21">
        <f t="shared" si="23"/>
        <v>21.05</v>
      </c>
      <c r="AJ125" s="21">
        <f t="shared" si="24"/>
        <v>21.05</v>
      </c>
      <c r="AK125" s="71"/>
      <c r="AL125" s="71"/>
      <c r="AM125" s="72">
        <f t="shared" si="25"/>
        <v>21.05</v>
      </c>
      <c r="AO125" s="73"/>
      <c r="AP125" s="73"/>
    </row>
    <row r="126" spans="1:42" s="3" customFormat="1" ht="43.15" customHeight="1">
      <c r="A126" s="37">
        <v>120</v>
      </c>
      <c r="B126" s="22" t="s">
        <v>26</v>
      </c>
      <c r="C126" s="40" t="s">
        <v>392</v>
      </c>
      <c r="D126" s="21" t="s">
        <v>393</v>
      </c>
      <c r="E126" s="41" t="s">
        <v>394</v>
      </c>
      <c r="F126" s="63">
        <v>2594.25</v>
      </c>
      <c r="G126" s="40" t="s">
        <v>821</v>
      </c>
      <c r="H126" s="21">
        <v>1</v>
      </c>
      <c r="I126" s="64">
        <f t="shared" si="14"/>
        <v>99.06</v>
      </c>
      <c r="J126" s="64">
        <f t="shared" si="15"/>
        <v>99.06</v>
      </c>
      <c r="K126" s="63">
        <v>3530.06</v>
      </c>
      <c r="L126" s="65">
        <f t="shared" si="16"/>
        <v>0.73490252290329305</v>
      </c>
      <c r="M126" s="64">
        <f t="shared" si="17"/>
        <v>99.32</v>
      </c>
      <c r="N126" s="21">
        <f t="shared" si="18"/>
        <v>99.32</v>
      </c>
      <c r="O126" s="40" t="s">
        <v>730</v>
      </c>
      <c r="P126" s="66" t="s">
        <v>731</v>
      </c>
      <c r="Q126" s="66" t="s">
        <v>731</v>
      </c>
      <c r="R126" s="21"/>
      <c r="S126" s="64">
        <f t="shared" si="19"/>
        <v>0.9919</v>
      </c>
      <c r="T126" s="21" t="str">
        <f t="shared" si="20"/>
        <v>是</v>
      </c>
      <c r="U126" s="21" t="s">
        <v>735</v>
      </c>
      <c r="V126" s="67" t="s">
        <v>820</v>
      </c>
      <c r="W126" s="21">
        <v>1</v>
      </c>
      <c r="X126" s="21">
        <v>0.51347949999999998</v>
      </c>
      <c r="Y126" s="21">
        <f t="shared" si="21"/>
        <v>132.35</v>
      </c>
      <c r="Z126" s="21">
        <f t="shared" si="22"/>
        <v>132.35</v>
      </c>
      <c r="AA126" s="68"/>
      <c r="AB126" s="69"/>
      <c r="AC126" s="71">
        <f t="shared" si="26"/>
        <v>0</v>
      </c>
      <c r="AD126" s="70"/>
      <c r="AE126" s="71">
        <f t="shared" si="27"/>
        <v>0</v>
      </c>
      <c r="AF126" s="21"/>
      <c r="AG126" s="21"/>
      <c r="AH126" s="21"/>
      <c r="AI126" s="21">
        <f t="shared" si="23"/>
        <v>132.35</v>
      </c>
      <c r="AJ126" s="21">
        <f t="shared" si="24"/>
        <v>132.35</v>
      </c>
      <c r="AK126" s="71"/>
      <c r="AL126" s="71"/>
      <c r="AM126" s="72">
        <f t="shared" si="25"/>
        <v>132.35</v>
      </c>
      <c r="AO126" s="73"/>
      <c r="AP126" s="73"/>
    </row>
    <row r="127" spans="1:42" s="3" customFormat="1" ht="43.15" customHeight="1">
      <c r="A127" s="37">
        <v>121</v>
      </c>
      <c r="B127" s="22" t="s">
        <v>26</v>
      </c>
      <c r="C127" s="40" t="s">
        <v>395</v>
      </c>
      <c r="D127" s="21" t="s">
        <v>396</v>
      </c>
      <c r="E127" s="41" t="s">
        <v>397</v>
      </c>
      <c r="F127" s="63">
        <v>302.39</v>
      </c>
      <c r="G127" s="40" t="s">
        <v>822</v>
      </c>
      <c r="H127" s="21">
        <v>1</v>
      </c>
      <c r="I127" s="64">
        <f t="shared" si="14"/>
        <v>99</v>
      </c>
      <c r="J127" s="64">
        <f t="shared" si="15"/>
        <v>99</v>
      </c>
      <c r="K127" s="63">
        <v>1001.55</v>
      </c>
      <c r="L127" s="65">
        <f t="shared" si="16"/>
        <v>0.30192202086765502</v>
      </c>
      <c r="M127" s="64">
        <f t="shared" si="17"/>
        <v>99.13</v>
      </c>
      <c r="N127" s="21">
        <f t="shared" si="18"/>
        <v>99.13</v>
      </c>
      <c r="O127" s="40" t="s">
        <v>730</v>
      </c>
      <c r="P127" s="66" t="s">
        <v>731</v>
      </c>
      <c r="Q127" s="66" t="s">
        <v>731</v>
      </c>
      <c r="R127" s="21"/>
      <c r="S127" s="64">
        <f t="shared" si="19"/>
        <v>0.99070000000000003</v>
      </c>
      <c r="T127" s="21" t="str">
        <f t="shared" si="20"/>
        <v>否</v>
      </c>
      <c r="U127" s="21" t="s">
        <v>732</v>
      </c>
      <c r="V127" s="67">
        <v>1300</v>
      </c>
      <c r="W127" s="21">
        <v>1</v>
      </c>
      <c r="X127" s="21">
        <v>0.51347949999999998</v>
      </c>
      <c r="Y127" s="21">
        <f t="shared" si="21"/>
        <v>15.41</v>
      </c>
      <c r="Z127" s="21">
        <f t="shared" si="22"/>
        <v>15.41</v>
      </c>
      <c r="AA127" s="68"/>
      <c r="AB127" s="69"/>
      <c r="AC127" s="71">
        <f t="shared" si="26"/>
        <v>0</v>
      </c>
      <c r="AD127" s="70"/>
      <c r="AE127" s="71">
        <f t="shared" si="27"/>
        <v>0</v>
      </c>
      <c r="AF127" s="21"/>
      <c r="AG127" s="21"/>
      <c r="AH127" s="21"/>
      <c r="AI127" s="21">
        <f t="shared" si="23"/>
        <v>15.41</v>
      </c>
      <c r="AJ127" s="21">
        <f t="shared" si="24"/>
        <v>15.41</v>
      </c>
      <c r="AK127" s="71"/>
      <c r="AL127" s="71"/>
      <c r="AM127" s="72">
        <f t="shared" si="25"/>
        <v>15.41</v>
      </c>
      <c r="AO127" s="73"/>
      <c r="AP127" s="73"/>
    </row>
    <row r="128" spans="1:42" s="3" customFormat="1" ht="43.15" customHeight="1">
      <c r="A128" s="21">
        <v>122</v>
      </c>
      <c r="B128" s="22" t="s">
        <v>26</v>
      </c>
      <c r="C128" s="40" t="s">
        <v>398</v>
      </c>
      <c r="D128" s="21" t="s">
        <v>399</v>
      </c>
      <c r="E128" s="41" t="s">
        <v>400</v>
      </c>
      <c r="F128" s="63">
        <v>2368</v>
      </c>
      <c r="G128" s="40" t="s">
        <v>822</v>
      </c>
      <c r="H128" s="21">
        <v>1</v>
      </c>
      <c r="I128" s="64">
        <f t="shared" si="14"/>
        <v>99.05</v>
      </c>
      <c r="J128" s="64">
        <f t="shared" si="15"/>
        <v>99.05</v>
      </c>
      <c r="K128" s="63">
        <v>3315.84</v>
      </c>
      <c r="L128" s="65">
        <f t="shared" si="16"/>
        <v>0.71414784790580998</v>
      </c>
      <c r="M128" s="64">
        <f t="shared" si="17"/>
        <v>99.32</v>
      </c>
      <c r="N128" s="21">
        <f t="shared" si="18"/>
        <v>99.32</v>
      </c>
      <c r="O128" s="40" t="s">
        <v>730</v>
      </c>
      <c r="P128" s="66" t="s">
        <v>731</v>
      </c>
      <c r="Q128" s="66" t="s">
        <v>731</v>
      </c>
      <c r="R128" s="21"/>
      <c r="S128" s="64">
        <f t="shared" si="19"/>
        <v>0.9919</v>
      </c>
      <c r="T128" s="21" t="str">
        <f t="shared" si="20"/>
        <v>是</v>
      </c>
      <c r="U128" s="21" t="s">
        <v>732</v>
      </c>
      <c r="V128" s="67">
        <v>6000</v>
      </c>
      <c r="W128" s="21">
        <v>1</v>
      </c>
      <c r="X128" s="21">
        <v>0.51347949999999998</v>
      </c>
      <c r="Y128" s="21">
        <f t="shared" si="21"/>
        <v>120.8</v>
      </c>
      <c r="Z128" s="21">
        <f t="shared" si="22"/>
        <v>120.8</v>
      </c>
      <c r="AA128" s="68"/>
      <c r="AB128" s="69"/>
      <c r="AC128" s="71">
        <f t="shared" si="26"/>
        <v>0</v>
      </c>
      <c r="AD128" s="70"/>
      <c r="AE128" s="71">
        <f t="shared" si="27"/>
        <v>0</v>
      </c>
      <c r="AF128" s="21"/>
      <c r="AG128" s="21"/>
      <c r="AH128" s="21"/>
      <c r="AI128" s="21">
        <f t="shared" si="23"/>
        <v>120.8</v>
      </c>
      <c r="AJ128" s="21">
        <f t="shared" si="24"/>
        <v>120.8</v>
      </c>
      <c r="AK128" s="71"/>
      <c r="AL128" s="71"/>
      <c r="AM128" s="72">
        <f t="shared" si="25"/>
        <v>120.8</v>
      </c>
      <c r="AO128" s="73"/>
      <c r="AP128" s="73"/>
    </row>
    <row r="129" spans="1:42" s="3" customFormat="1" ht="43.15" customHeight="1">
      <c r="A129" s="37">
        <v>123</v>
      </c>
      <c r="B129" s="22" t="s">
        <v>26</v>
      </c>
      <c r="C129" s="40" t="s">
        <v>401</v>
      </c>
      <c r="D129" s="21" t="s">
        <v>402</v>
      </c>
      <c r="E129" s="41" t="s">
        <v>403</v>
      </c>
      <c r="F129" s="63">
        <v>1833.48</v>
      </c>
      <c r="G129" s="40" t="s">
        <v>822</v>
      </c>
      <c r="H129" s="21">
        <v>1</v>
      </c>
      <c r="I129" s="64">
        <f t="shared" si="14"/>
        <v>99.04</v>
      </c>
      <c r="J129" s="64">
        <f t="shared" si="15"/>
        <v>99.04</v>
      </c>
      <c r="K129" s="63">
        <v>34892.699999999997</v>
      </c>
      <c r="L129" s="65">
        <f t="shared" si="16"/>
        <v>5.2546234599214203E-2</v>
      </c>
      <c r="M129" s="64">
        <f t="shared" si="17"/>
        <v>99.02</v>
      </c>
      <c r="N129" s="21">
        <f t="shared" si="18"/>
        <v>99.02</v>
      </c>
      <c r="O129" s="40" t="s">
        <v>730</v>
      </c>
      <c r="P129" s="66" t="s">
        <v>731</v>
      </c>
      <c r="Q129" s="66" t="s">
        <v>731</v>
      </c>
      <c r="R129" s="21"/>
      <c r="S129" s="64">
        <f t="shared" si="19"/>
        <v>0.99029999999999996</v>
      </c>
      <c r="T129" s="21" t="str">
        <f t="shared" si="20"/>
        <v>是</v>
      </c>
      <c r="U129" s="21" t="s">
        <v>732</v>
      </c>
      <c r="V129" s="67">
        <v>1700</v>
      </c>
      <c r="W129" s="21">
        <v>1</v>
      </c>
      <c r="X129" s="21">
        <v>0.51347949999999998</v>
      </c>
      <c r="Y129" s="21">
        <f t="shared" si="21"/>
        <v>93.41</v>
      </c>
      <c r="Z129" s="21">
        <f t="shared" si="22"/>
        <v>93.41</v>
      </c>
      <c r="AA129" s="68" t="s">
        <v>68</v>
      </c>
      <c r="AB129" s="69">
        <v>0.02</v>
      </c>
      <c r="AC129" s="71">
        <f t="shared" si="26"/>
        <v>36.67</v>
      </c>
      <c r="AD129" s="74">
        <f>X129</f>
        <v>0.51347949999999998</v>
      </c>
      <c r="AE129" s="71">
        <f t="shared" si="27"/>
        <v>18.829999999999998</v>
      </c>
      <c r="AF129" s="21"/>
      <c r="AG129" s="21"/>
      <c r="AH129" s="21"/>
      <c r="AI129" s="21">
        <f t="shared" si="23"/>
        <v>112.24</v>
      </c>
      <c r="AJ129" s="21">
        <f t="shared" si="24"/>
        <v>112.24</v>
      </c>
      <c r="AK129" s="71"/>
      <c r="AL129" s="71"/>
      <c r="AM129" s="72">
        <f t="shared" si="25"/>
        <v>112.24</v>
      </c>
      <c r="AN129" s="75"/>
      <c r="AO129" s="73"/>
      <c r="AP129" s="73"/>
    </row>
    <row r="130" spans="1:42" s="3" customFormat="1" ht="43.15" customHeight="1">
      <c r="A130" s="21">
        <v>124</v>
      </c>
      <c r="B130" s="22" t="s">
        <v>26</v>
      </c>
      <c r="C130" s="40" t="s">
        <v>404</v>
      </c>
      <c r="D130" s="21" t="s">
        <v>405</v>
      </c>
      <c r="E130" s="41" t="s">
        <v>406</v>
      </c>
      <c r="F130" s="63">
        <v>234.61</v>
      </c>
      <c r="G130" s="40" t="s">
        <v>822</v>
      </c>
      <c r="H130" s="21">
        <v>1</v>
      </c>
      <c r="I130" s="64">
        <f t="shared" si="14"/>
        <v>99</v>
      </c>
      <c r="J130" s="64">
        <f t="shared" si="15"/>
        <v>99</v>
      </c>
      <c r="K130" s="63"/>
      <c r="L130" s="65">
        <f t="shared" si="16"/>
        <v>1</v>
      </c>
      <c r="M130" s="64">
        <f t="shared" si="17"/>
        <v>99.44</v>
      </c>
      <c r="N130" s="21">
        <f t="shared" si="18"/>
        <v>99.44</v>
      </c>
      <c r="O130" s="40" t="s">
        <v>730</v>
      </c>
      <c r="P130" s="66" t="s">
        <v>731</v>
      </c>
      <c r="Q130" s="66" t="s">
        <v>731</v>
      </c>
      <c r="R130" s="21"/>
      <c r="S130" s="64">
        <f t="shared" si="19"/>
        <v>0.99219999999999997</v>
      </c>
      <c r="T130" s="21" t="str">
        <f t="shared" si="20"/>
        <v>否</v>
      </c>
      <c r="U130" s="21" t="s">
        <v>735</v>
      </c>
      <c r="V130" s="67" t="s">
        <v>820</v>
      </c>
      <c r="W130" s="21">
        <v>1</v>
      </c>
      <c r="X130" s="21">
        <v>0.51347949999999998</v>
      </c>
      <c r="Y130" s="21">
        <f t="shared" si="21"/>
        <v>11.97</v>
      </c>
      <c r="Z130" s="21">
        <f t="shared" si="22"/>
        <v>11.97</v>
      </c>
      <c r="AA130" s="68"/>
      <c r="AB130" s="69"/>
      <c r="AC130" s="71">
        <f t="shared" si="26"/>
        <v>0</v>
      </c>
      <c r="AD130" s="70"/>
      <c r="AE130" s="71">
        <f t="shared" si="27"/>
        <v>0</v>
      </c>
      <c r="AF130" s="21"/>
      <c r="AG130" s="21"/>
      <c r="AH130" s="21"/>
      <c r="AI130" s="21">
        <f t="shared" si="23"/>
        <v>11.97</v>
      </c>
      <c r="AJ130" s="21">
        <f t="shared" si="24"/>
        <v>11.97</v>
      </c>
      <c r="AK130" s="71"/>
      <c r="AL130" s="71"/>
      <c r="AM130" s="72">
        <f t="shared" si="25"/>
        <v>11.97</v>
      </c>
      <c r="AO130" s="73"/>
      <c r="AP130" s="73"/>
    </row>
    <row r="131" spans="1:42" s="3" customFormat="1" ht="43.15" customHeight="1">
      <c r="A131" s="37">
        <v>125</v>
      </c>
      <c r="B131" s="22" t="s">
        <v>26</v>
      </c>
      <c r="C131" s="40" t="s">
        <v>407</v>
      </c>
      <c r="D131" s="21" t="s">
        <v>408</v>
      </c>
      <c r="E131" s="41" t="s">
        <v>409</v>
      </c>
      <c r="F131" s="63">
        <v>201.5</v>
      </c>
      <c r="G131" s="40" t="s">
        <v>821</v>
      </c>
      <c r="H131" s="21">
        <v>1</v>
      </c>
      <c r="I131" s="64">
        <f t="shared" si="14"/>
        <v>99</v>
      </c>
      <c r="J131" s="64">
        <f t="shared" si="15"/>
        <v>99</v>
      </c>
      <c r="K131" s="63">
        <v>2051.8200000000002</v>
      </c>
      <c r="L131" s="65">
        <f t="shared" si="16"/>
        <v>9.8205495608776602E-2</v>
      </c>
      <c r="M131" s="64">
        <f t="shared" si="17"/>
        <v>99.04</v>
      </c>
      <c r="N131" s="21">
        <f t="shared" si="18"/>
        <v>99.04</v>
      </c>
      <c r="O131" s="40" t="s">
        <v>730</v>
      </c>
      <c r="P131" s="66" t="s">
        <v>731</v>
      </c>
      <c r="Q131" s="66" t="s">
        <v>731</v>
      </c>
      <c r="R131" s="21"/>
      <c r="S131" s="64">
        <f t="shared" si="19"/>
        <v>0.99019999999999997</v>
      </c>
      <c r="T131" s="21" t="str">
        <f t="shared" si="20"/>
        <v>否</v>
      </c>
      <c r="U131" s="21" t="s">
        <v>735</v>
      </c>
      <c r="V131" s="67" t="s">
        <v>820</v>
      </c>
      <c r="W131" s="21">
        <v>1</v>
      </c>
      <c r="X131" s="21">
        <v>0.51347949999999998</v>
      </c>
      <c r="Y131" s="21">
        <f t="shared" si="21"/>
        <v>10.27</v>
      </c>
      <c r="Z131" s="21">
        <f t="shared" si="22"/>
        <v>10.27</v>
      </c>
      <c r="AA131" s="68"/>
      <c r="AB131" s="69"/>
      <c r="AC131" s="71">
        <f t="shared" si="26"/>
        <v>0</v>
      </c>
      <c r="AD131" s="70"/>
      <c r="AE131" s="71">
        <f t="shared" si="27"/>
        <v>0</v>
      </c>
      <c r="AF131" s="21"/>
      <c r="AG131" s="21"/>
      <c r="AH131" s="21"/>
      <c r="AI131" s="21">
        <f t="shared" si="23"/>
        <v>10.27</v>
      </c>
      <c r="AJ131" s="21">
        <f t="shared" si="24"/>
        <v>10.27</v>
      </c>
      <c r="AK131" s="71"/>
      <c r="AL131" s="71"/>
      <c r="AM131" s="72">
        <f t="shared" si="25"/>
        <v>10.27</v>
      </c>
      <c r="AO131" s="73"/>
      <c r="AP131" s="73"/>
    </row>
    <row r="132" spans="1:42" s="3" customFormat="1" ht="43.15" customHeight="1">
      <c r="A132" s="37">
        <v>126</v>
      </c>
      <c r="B132" s="22" t="s">
        <v>26</v>
      </c>
      <c r="C132" s="40" t="s">
        <v>410</v>
      </c>
      <c r="D132" s="21" t="s">
        <v>411</v>
      </c>
      <c r="E132" s="41" t="s">
        <v>412</v>
      </c>
      <c r="F132" s="63">
        <v>466.64</v>
      </c>
      <c r="G132" s="40" t="s">
        <v>730</v>
      </c>
      <c r="H132" s="21">
        <v>1</v>
      </c>
      <c r="I132" s="64">
        <f t="shared" si="14"/>
        <v>99.01</v>
      </c>
      <c r="J132" s="64">
        <f t="shared" si="15"/>
        <v>99.01</v>
      </c>
      <c r="K132" s="63">
        <v>6648.62</v>
      </c>
      <c r="L132" s="65">
        <f t="shared" si="16"/>
        <v>7.0185993484362205E-2</v>
      </c>
      <c r="M132" s="64">
        <f t="shared" si="17"/>
        <v>99.03</v>
      </c>
      <c r="N132" s="21">
        <f t="shared" si="18"/>
        <v>99.03</v>
      </c>
      <c r="O132" s="40" t="s">
        <v>730</v>
      </c>
      <c r="P132" s="66" t="s">
        <v>731</v>
      </c>
      <c r="Q132" s="66" t="s">
        <v>731</v>
      </c>
      <c r="R132" s="21"/>
      <c r="S132" s="64">
        <f t="shared" si="19"/>
        <v>0.99019999999999997</v>
      </c>
      <c r="T132" s="21" t="str">
        <f t="shared" si="20"/>
        <v>否</v>
      </c>
      <c r="U132" s="21" t="s">
        <v>732</v>
      </c>
      <c r="V132" s="67">
        <v>436</v>
      </c>
      <c r="W132" s="21">
        <v>1</v>
      </c>
      <c r="X132" s="21">
        <v>0.51347949999999998</v>
      </c>
      <c r="Y132" s="21">
        <f t="shared" si="21"/>
        <v>23.77</v>
      </c>
      <c r="Z132" s="21">
        <f t="shared" si="22"/>
        <v>23.77</v>
      </c>
      <c r="AA132" s="68"/>
      <c r="AB132" s="69"/>
      <c r="AC132" s="71">
        <f t="shared" si="26"/>
        <v>0</v>
      </c>
      <c r="AD132" s="70"/>
      <c r="AE132" s="71">
        <f t="shared" si="27"/>
        <v>0</v>
      </c>
      <c r="AF132" s="21"/>
      <c r="AG132" s="21"/>
      <c r="AH132" s="21"/>
      <c r="AI132" s="21">
        <f t="shared" si="23"/>
        <v>23.77</v>
      </c>
      <c r="AJ132" s="21">
        <f t="shared" si="24"/>
        <v>23.77</v>
      </c>
      <c r="AK132" s="71"/>
      <c r="AL132" s="71"/>
      <c r="AM132" s="72">
        <f t="shared" si="25"/>
        <v>23.77</v>
      </c>
      <c r="AO132" s="73"/>
      <c r="AP132" s="73"/>
    </row>
    <row r="133" spans="1:42" s="3" customFormat="1" ht="43.15" customHeight="1">
      <c r="A133" s="21">
        <v>127</v>
      </c>
      <c r="B133" s="22" t="s">
        <v>26</v>
      </c>
      <c r="C133" s="40" t="s">
        <v>413</v>
      </c>
      <c r="D133" s="21" t="s">
        <v>414</v>
      </c>
      <c r="E133" s="41" t="s">
        <v>415</v>
      </c>
      <c r="F133" s="63">
        <v>500.8</v>
      </c>
      <c r="G133" s="40" t="s">
        <v>821</v>
      </c>
      <c r="H133" s="21">
        <v>1</v>
      </c>
      <c r="I133" s="64">
        <f t="shared" si="14"/>
        <v>99.01</v>
      </c>
      <c r="J133" s="64">
        <f t="shared" si="15"/>
        <v>99.01</v>
      </c>
      <c r="K133" s="63">
        <v>7036.68</v>
      </c>
      <c r="L133" s="65">
        <f t="shared" si="16"/>
        <v>7.1169926726808705E-2</v>
      </c>
      <c r="M133" s="64">
        <f t="shared" si="17"/>
        <v>99.03</v>
      </c>
      <c r="N133" s="21">
        <f t="shared" si="18"/>
        <v>99.03</v>
      </c>
      <c r="O133" s="40" t="s">
        <v>730</v>
      </c>
      <c r="P133" s="66" t="s">
        <v>731</v>
      </c>
      <c r="Q133" s="66" t="s">
        <v>731</v>
      </c>
      <c r="R133" s="21"/>
      <c r="S133" s="64">
        <f t="shared" si="19"/>
        <v>0.99019999999999997</v>
      </c>
      <c r="T133" s="21" t="str">
        <f t="shared" si="20"/>
        <v>是</v>
      </c>
      <c r="U133" s="21" t="s">
        <v>735</v>
      </c>
      <c r="V133" s="67" t="s">
        <v>820</v>
      </c>
      <c r="W133" s="21">
        <v>1</v>
      </c>
      <c r="X133" s="21">
        <v>0.51347949999999998</v>
      </c>
      <c r="Y133" s="21">
        <f t="shared" si="21"/>
        <v>25.51</v>
      </c>
      <c r="Z133" s="21">
        <f t="shared" si="22"/>
        <v>25.51</v>
      </c>
      <c r="AA133" s="68"/>
      <c r="AB133" s="69"/>
      <c r="AC133" s="71">
        <f t="shared" si="26"/>
        <v>0</v>
      </c>
      <c r="AD133" s="70"/>
      <c r="AE133" s="71">
        <f t="shared" si="27"/>
        <v>0</v>
      </c>
      <c r="AF133" s="21"/>
      <c r="AG133" s="21"/>
      <c r="AH133" s="21"/>
      <c r="AI133" s="21">
        <f t="shared" si="23"/>
        <v>25.51</v>
      </c>
      <c r="AJ133" s="21">
        <f t="shared" si="24"/>
        <v>25.51</v>
      </c>
      <c r="AK133" s="71"/>
      <c r="AL133" s="71"/>
      <c r="AM133" s="72">
        <f t="shared" si="25"/>
        <v>25.51</v>
      </c>
      <c r="AO133" s="73"/>
      <c r="AP133" s="73"/>
    </row>
    <row r="134" spans="1:42" s="3" customFormat="1" ht="43.15" customHeight="1">
      <c r="A134" s="37">
        <v>128</v>
      </c>
      <c r="B134" s="22" t="s">
        <v>26</v>
      </c>
      <c r="C134" s="40" t="s">
        <v>416</v>
      </c>
      <c r="D134" s="21" t="s">
        <v>417</v>
      </c>
      <c r="E134" s="41" t="s">
        <v>418</v>
      </c>
      <c r="F134" s="63">
        <v>357.44</v>
      </c>
      <c r="G134" s="40" t="s">
        <v>821</v>
      </c>
      <c r="H134" s="21">
        <v>1</v>
      </c>
      <c r="I134" s="64">
        <f t="shared" si="14"/>
        <v>99</v>
      </c>
      <c r="J134" s="64">
        <f t="shared" si="15"/>
        <v>99</v>
      </c>
      <c r="K134" s="63">
        <v>7117.79</v>
      </c>
      <c r="L134" s="65">
        <f t="shared" si="16"/>
        <v>5.0217834468282999E-2</v>
      </c>
      <c r="M134" s="64">
        <f t="shared" si="17"/>
        <v>99.02</v>
      </c>
      <c r="N134" s="21">
        <f t="shared" si="18"/>
        <v>99.02</v>
      </c>
      <c r="O134" s="40" t="s">
        <v>733</v>
      </c>
      <c r="P134" s="66">
        <v>32600</v>
      </c>
      <c r="Q134" s="66" t="s">
        <v>737</v>
      </c>
      <c r="R134" s="21">
        <v>0</v>
      </c>
      <c r="S134" s="64">
        <f t="shared" si="19"/>
        <v>0.99009999999999998</v>
      </c>
      <c r="T134" s="21" t="str">
        <f t="shared" si="20"/>
        <v>否</v>
      </c>
      <c r="U134" s="21" t="s">
        <v>732</v>
      </c>
      <c r="V134" s="67">
        <v>57957</v>
      </c>
      <c r="W134" s="21">
        <v>1</v>
      </c>
      <c r="X134" s="21">
        <v>0.51347949999999998</v>
      </c>
      <c r="Y134" s="21">
        <f t="shared" si="21"/>
        <v>18.21</v>
      </c>
      <c r="Z134" s="21">
        <f t="shared" si="22"/>
        <v>18.21</v>
      </c>
      <c r="AA134" s="68"/>
      <c r="AB134" s="69"/>
      <c r="AC134" s="71">
        <f t="shared" si="26"/>
        <v>0</v>
      </c>
      <c r="AD134" s="70"/>
      <c r="AE134" s="71">
        <f t="shared" si="27"/>
        <v>0</v>
      </c>
      <c r="AF134" s="21"/>
      <c r="AG134" s="21"/>
      <c r="AH134" s="21"/>
      <c r="AI134" s="21">
        <f t="shared" si="23"/>
        <v>18.21</v>
      </c>
      <c r="AJ134" s="21">
        <f t="shared" si="24"/>
        <v>18.21</v>
      </c>
      <c r="AK134" s="71"/>
      <c r="AL134" s="71"/>
      <c r="AM134" s="72">
        <f t="shared" si="25"/>
        <v>18.21</v>
      </c>
      <c r="AO134" s="73"/>
      <c r="AP134" s="73"/>
    </row>
    <row r="135" spans="1:42" s="3" customFormat="1" ht="43.15" customHeight="1">
      <c r="A135" s="21">
        <v>129</v>
      </c>
      <c r="B135" s="22" t="s">
        <v>26</v>
      </c>
      <c r="C135" s="40" t="s">
        <v>419</v>
      </c>
      <c r="D135" s="21" t="s">
        <v>420</v>
      </c>
      <c r="E135" s="41" t="s">
        <v>421</v>
      </c>
      <c r="F135" s="63">
        <v>948.87</v>
      </c>
      <c r="G135" s="40" t="s">
        <v>821</v>
      </c>
      <c r="H135" s="21">
        <v>1</v>
      </c>
      <c r="I135" s="64">
        <f t="shared" ref="I135:I198" si="28">ROUND(($F135*$F$233-F$232)/(F$231*$F$233-F$232)*100,2)</f>
        <v>99.02</v>
      </c>
      <c r="J135" s="64">
        <f t="shared" ref="J135:J198" si="29">I135</f>
        <v>99.02</v>
      </c>
      <c r="K135" s="63">
        <v>14176.44</v>
      </c>
      <c r="L135" s="65">
        <f t="shared" ref="L135:L198" si="30">IF(K135&gt;200,F135/K135,1)</f>
        <v>6.6932883008710198E-2</v>
      </c>
      <c r="M135" s="64">
        <f t="shared" ref="M135:M198" si="31">ROUND((L135*$L$233-$L$232)/($L$231*$L$233-$L$232)*100,2)</f>
        <v>99.03</v>
      </c>
      <c r="N135" s="21">
        <f t="shared" ref="N135:N198" si="32">M135</f>
        <v>99.03</v>
      </c>
      <c r="O135" s="40" t="s">
        <v>730</v>
      </c>
      <c r="P135" s="66" t="s">
        <v>731</v>
      </c>
      <c r="Q135" s="66" t="s">
        <v>731</v>
      </c>
      <c r="R135" s="21"/>
      <c r="S135" s="64">
        <f t="shared" ref="S135:S198" si="33">ROUND(J135*0.5+N135*0.5+R135,2)/100</f>
        <v>0.99029999999999996</v>
      </c>
      <c r="T135" s="21" t="str">
        <f t="shared" ref="T135:T198" si="34">IF(F135&gt;=500,"是","否")</f>
        <v>是</v>
      </c>
      <c r="U135" s="21" t="s">
        <v>732</v>
      </c>
      <c r="V135" s="67">
        <v>4000</v>
      </c>
      <c r="W135" s="21">
        <v>1</v>
      </c>
      <c r="X135" s="21">
        <v>0.51347949999999998</v>
      </c>
      <c r="Y135" s="21">
        <f t="shared" ref="Y135:Y198" si="35">ROUND(F135*0.1*(H135*0.2+S135*0.8)*W135*X135,2)</f>
        <v>48.34</v>
      </c>
      <c r="Z135" s="21">
        <f t="shared" ref="Z135:Z198" si="36">ROUND(IF(F135*0.1*(H135*0.2+S135*0.8)*W135*X135&lt;1000,F135*0.1*(H135*0.2+S135*0.8)*W135*X135,1000),2)</f>
        <v>48.34</v>
      </c>
      <c r="AA135" s="68"/>
      <c r="AB135" s="69"/>
      <c r="AC135" s="71">
        <f t="shared" si="26"/>
        <v>0</v>
      </c>
      <c r="AD135" s="70"/>
      <c r="AE135" s="71">
        <f t="shared" si="27"/>
        <v>0</v>
      </c>
      <c r="AF135" s="21"/>
      <c r="AG135" s="21"/>
      <c r="AH135" s="21"/>
      <c r="AI135" s="21">
        <f t="shared" ref="AI135:AI198" si="37">Z135+AE135</f>
        <v>48.34</v>
      </c>
      <c r="AJ135" s="21">
        <f t="shared" ref="AJ135:AJ198" si="38">IF(AI135&gt;1000,1000,AI135)</f>
        <v>48.34</v>
      </c>
      <c r="AK135" s="71"/>
      <c r="AL135" s="71"/>
      <c r="AM135" s="72">
        <f t="shared" ref="AM135:AM198" si="39">MAX(AJ135-AL135,0)</f>
        <v>48.34</v>
      </c>
      <c r="AO135" s="73"/>
      <c r="AP135" s="73"/>
    </row>
    <row r="136" spans="1:42" s="3" customFormat="1" ht="43.15" customHeight="1">
      <c r="A136" s="37">
        <v>130</v>
      </c>
      <c r="B136" s="22" t="s">
        <v>26</v>
      </c>
      <c r="C136" s="40" t="s">
        <v>422</v>
      </c>
      <c r="D136" s="21" t="s">
        <v>423</v>
      </c>
      <c r="E136" s="41" t="s">
        <v>424</v>
      </c>
      <c r="F136" s="63">
        <v>354.46</v>
      </c>
      <c r="G136" s="40" t="s">
        <v>822</v>
      </c>
      <c r="H136" s="21">
        <v>1</v>
      </c>
      <c r="I136" s="64">
        <f t="shared" si="28"/>
        <v>99</v>
      </c>
      <c r="J136" s="64">
        <f t="shared" si="29"/>
        <v>99</v>
      </c>
      <c r="K136" s="63">
        <v>4452.87</v>
      </c>
      <c r="L136" s="65">
        <f t="shared" si="30"/>
        <v>7.9602593383593004E-2</v>
      </c>
      <c r="M136" s="64">
        <f t="shared" si="31"/>
        <v>99.03</v>
      </c>
      <c r="N136" s="21">
        <f t="shared" si="32"/>
        <v>99.03</v>
      </c>
      <c r="O136" s="40" t="s">
        <v>730</v>
      </c>
      <c r="P136" s="66" t="s">
        <v>731</v>
      </c>
      <c r="Q136" s="66" t="s">
        <v>731</v>
      </c>
      <c r="R136" s="21"/>
      <c r="S136" s="64">
        <f t="shared" si="33"/>
        <v>0.99019999999999997</v>
      </c>
      <c r="T136" s="21" t="str">
        <f t="shared" si="34"/>
        <v>否</v>
      </c>
      <c r="U136" s="21" t="s">
        <v>732</v>
      </c>
      <c r="V136" s="67">
        <v>840</v>
      </c>
      <c r="W136" s="21">
        <v>1</v>
      </c>
      <c r="X136" s="21">
        <v>0.51347949999999998</v>
      </c>
      <c r="Y136" s="21">
        <f t="shared" si="35"/>
        <v>18.059999999999999</v>
      </c>
      <c r="Z136" s="21">
        <f t="shared" si="36"/>
        <v>18.059999999999999</v>
      </c>
      <c r="AA136" s="68"/>
      <c r="AB136" s="69"/>
      <c r="AC136" s="71">
        <f t="shared" si="26"/>
        <v>0</v>
      </c>
      <c r="AD136" s="70"/>
      <c r="AE136" s="71">
        <f t="shared" si="27"/>
        <v>0</v>
      </c>
      <c r="AF136" s="21"/>
      <c r="AG136" s="21"/>
      <c r="AH136" s="21"/>
      <c r="AI136" s="21">
        <f t="shared" si="37"/>
        <v>18.059999999999999</v>
      </c>
      <c r="AJ136" s="21">
        <f t="shared" si="38"/>
        <v>18.059999999999999</v>
      </c>
      <c r="AK136" s="71"/>
      <c r="AL136" s="71"/>
      <c r="AM136" s="72">
        <f t="shared" si="39"/>
        <v>18.059999999999999</v>
      </c>
      <c r="AO136" s="73"/>
      <c r="AP136" s="73"/>
    </row>
    <row r="137" spans="1:42" s="3" customFormat="1" ht="43.15" customHeight="1">
      <c r="A137" s="37">
        <v>131</v>
      </c>
      <c r="B137" s="22" t="s">
        <v>26</v>
      </c>
      <c r="C137" s="40" t="s">
        <v>425</v>
      </c>
      <c r="D137" s="21" t="s">
        <v>426</v>
      </c>
      <c r="E137" s="41" t="s">
        <v>427</v>
      </c>
      <c r="F137" s="63">
        <v>1081.72</v>
      </c>
      <c r="G137" s="40" t="s">
        <v>821</v>
      </c>
      <c r="H137" s="21">
        <v>1</v>
      </c>
      <c r="I137" s="64">
        <f t="shared" si="28"/>
        <v>99.02</v>
      </c>
      <c r="J137" s="64">
        <f t="shared" si="29"/>
        <v>99.02</v>
      </c>
      <c r="K137" s="63">
        <v>9729.8799999999992</v>
      </c>
      <c r="L137" s="65">
        <f t="shared" si="30"/>
        <v>0.111175060740729</v>
      </c>
      <c r="M137" s="64">
        <f t="shared" si="31"/>
        <v>99.05</v>
      </c>
      <c r="N137" s="21">
        <f t="shared" si="32"/>
        <v>99.05</v>
      </c>
      <c r="O137" s="40" t="s">
        <v>730</v>
      </c>
      <c r="P137" s="66" t="s">
        <v>731</v>
      </c>
      <c r="Q137" s="66" t="s">
        <v>731</v>
      </c>
      <c r="R137" s="21"/>
      <c r="S137" s="64">
        <f t="shared" si="33"/>
        <v>0.99039999999999995</v>
      </c>
      <c r="T137" s="21" t="str">
        <f t="shared" si="34"/>
        <v>是</v>
      </c>
      <c r="U137" s="21" t="s">
        <v>732</v>
      </c>
      <c r="V137" s="67">
        <v>7500</v>
      </c>
      <c r="W137" s="21">
        <v>1</v>
      </c>
      <c r="X137" s="21">
        <v>0.51347949999999998</v>
      </c>
      <c r="Y137" s="21">
        <f t="shared" si="35"/>
        <v>55.12</v>
      </c>
      <c r="Z137" s="21">
        <f t="shared" si="36"/>
        <v>55.12</v>
      </c>
      <c r="AA137" s="68"/>
      <c r="AB137" s="69"/>
      <c r="AC137" s="71">
        <f t="shared" ref="AC137:AC200" si="40">ROUND(AB137*F137,2)</f>
        <v>0</v>
      </c>
      <c r="AD137" s="70"/>
      <c r="AE137" s="71">
        <f t="shared" ref="AE137:AE200" si="41">ROUND(AC137*AD137,2)</f>
        <v>0</v>
      </c>
      <c r="AF137" s="21"/>
      <c r="AG137" s="21"/>
      <c r="AH137" s="21"/>
      <c r="AI137" s="21">
        <f t="shared" si="37"/>
        <v>55.12</v>
      </c>
      <c r="AJ137" s="21">
        <f t="shared" si="38"/>
        <v>55.12</v>
      </c>
      <c r="AK137" s="71"/>
      <c r="AL137" s="71"/>
      <c r="AM137" s="72">
        <f t="shared" si="39"/>
        <v>55.12</v>
      </c>
      <c r="AO137" s="73"/>
      <c r="AP137" s="73"/>
    </row>
    <row r="138" spans="1:42" s="3" customFormat="1" ht="43.15" customHeight="1">
      <c r="A138" s="21">
        <v>132</v>
      </c>
      <c r="B138" s="22" t="s">
        <v>26</v>
      </c>
      <c r="C138" s="40" t="s">
        <v>428</v>
      </c>
      <c r="D138" s="21" t="s">
        <v>429</v>
      </c>
      <c r="E138" s="41" t="s">
        <v>430</v>
      </c>
      <c r="F138" s="63">
        <v>423.16</v>
      </c>
      <c r="G138" s="40" t="s">
        <v>821</v>
      </c>
      <c r="H138" s="21">
        <v>1</v>
      </c>
      <c r="I138" s="64">
        <f t="shared" si="28"/>
        <v>99.01</v>
      </c>
      <c r="J138" s="64">
        <f t="shared" si="29"/>
        <v>99.01</v>
      </c>
      <c r="K138" s="63">
        <v>35011.58</v>
      </c>
      <c r="L138" s="65">
        <f t="shared" si="30"/>
        <v>1.20862868799409E-2</v>
      </c>
      <c r="M138" s="64">
        <f t="shared" si="31"/>
        <v>99</v>
      </c>
      <c r="N138" s="21">
        <f t="shared" si="32"/>
        <v>99</v>
      </c>
      <c r="O138" s="40" t="s">
        <v>730</v>
      </c>
      <c r="P138" s="66" t="s">
        <v>731</v>
      </c>
      <c r="Q138" s="66" t="s">
        <v>731</v>
      </c>
      <c r="R138" s="21"/>
      <c r="S138" s="64">
        <f t="shared" si="33"/>
        <v>0.99009999999999998</v>
      </c>
      <c r="T138" s="21" t="str">
        <f t="shared" si="34"/>
        <v>否</v>
      </c>
      <c r="U138" s="21" t="s">
        <v>732</v>
      </c>
      <c r="V138" s="67">
        <v>2887</v>
      </c>
      <c r="W138" s="21">
        <v>1</v>
      </c>
      <c r="X138" s="21">
        <v>0.51347949999999998</v>
      </c>
      <c r="Y138" s="21">
        <f t="shared" si="35"/>
        <v>21.56</v>
      </c>
      <c r="Z138" s="21">
        <f t="shared" si="36"/>
        <v>21.56</v>
      </c>
      <c r="AA138" s="68"/>
      <c r="AB138" s="69"/>
      <c r="AC138" s="71">
        <f t="shared" si="40"/>
        <v>0</v>
      </c>
      <c r="AD138" s="70"/>
      <c r="AE138" s="71">
        <f t="shared" si="41"/>
        <v>0</v>
      </c>
      <c r="AF138" s="21"/>
      <c r="AG138" s="21"/>
      <c r="AH138" s="21"/>
      <c r="AI138" s="21">
        <f t="shared" si="37"/>
        <v>21.56</v>
      </c>
      <c r="AJ138" s="21">
        <f t="shared" si="38"/>
        <v>21.56</v>
      </c>
      <c r="AK138" s="71"/>
      <c r="AL138" s="71"/>
      <c r="AM138" s="72">
        <f t="shared" si="39"/>
        <v>21.56</v>
      </c>
      <c r="AO138" s="73"/>
      <c r="AP138" s="73"/>
    </row>
    <row r="139" spans="1:42" s="3" customFormat="1" ht="43.15" customHeight="1">
      <c r="A139" s="21">
        <v>133</v>
      </c>
      <c r="B139" s="22" t="s">
        <v>26</v>
      </c>
      <c r="C139" s="40" t="s">
        <v>431</v>
      </c>
      <c r="D139" s="21" t="s">
        <v>432</v>
      </c>
      <c r="E139" s="41" t="s">
        <v>433</v>
      </c>
      <c r="F139" s="63">
        <v>2064.0300000000002</v>
      </c>
      <c r="G139" s="40" t="s">
        <v>821</v>
      </c>
      <c r="H139" s="21">
        <v>1</v>
      </c>
      <c r="I139" s="64">
        <f t="shared" si="28"/>
        <v>99.04</v>
      </c>
      <c r="J139" s="64">
        <f t="shared" si="29"/>
        <v>99.04</v>
      </c>
      <c r="K139" s="63">
        <v>26412.04</v>
      </c>
      <c r="L139" s="65">
        <f t="shared" si="30"/>
        <v>7.8147314633780704E-2</v>
      </c>
      <c r="M139" s="64">
        <f t="shared" si="31"/>
        <v>99.03</v>
      </c>
      <c r="N139" s="21">
        <f t="shared" si="32"/>
        <v>99.03</v>
      </c>
      <c r="O139" s="40" t="s">
        <v>730</v>
      </c>
      <c r="P139" s="66" t="s">
        <v>731</v>
      </c>
      <c r="Q139" s="66" t="s">
        <v>731</v>
      </c>
      <c r="R139" s="21"/>
      <c r="S139" s="64">
        <f t="shared" si="33"/>
        <v>0.99039999999999995</v>
      </c>
      <c r="T139" s="21" t="str">
        <f t="shared" si="34"/>
        <v>是</v>
      </c>
      <c r="U139" s="21" t="s">
        <v>732</v>
      </c>
      <c r="V139" s="67">
        <v>27000</v>
      </c>
      <c r="W139" s="21">
        <v>1</v>
      </c>
      <c r="X139" s="21">
        <v>0.51347949999999998</v>
      </c>
      <c r="Y139" s="21">
        <f t="shared" si="35"/>
        <v>105.17</v>
      </c>
      <c r="Z139" s="21">
        <f t="shared" si="36"/>
        <v>105.17</v>
      </c>
      <c r="AA139" s="68" t="s">
        <v>49</v>
      </c>
      <c r="AB139" s="69">
        <v>0.03</v>
      </c>
      <c r="AC139" s="71">
        <f t="shared" si="40"/>
        <v>61.92</v>
      </c>
      <c r="AD139" s="74">
        <f>X139</f>
        <v>0.51347949999999998</v>
      </c>
      <c r="AE139" s="71">
        <f t="shared" si="41"/>
        <v>31.79</v>
      </c>
      <c r="AF139" s="21"/>
      <c r="AG139" s="21"/>
      <c r="AH139" s="21"/>
      <c r="AI139" s="21">
        <f t="shared" si="37"/>
        <v>136.96</v>
      </c>
      <c r="AJ139" s="21">
        <f t="shared" si="38"/>
        <v>136.96</v>
      </c>
      <c r="AK139" s="71"/>
      <c r="AL139" s="71"/>
      <c r="AM139" s="72">
        <f t="shared" si="39"/>
        <v>136.96</v>
      </c>
      <c r="AN139" s="75"/>
      <c r="AO139" s="73"/>
      <c r="AP139" s="73"/>
    </row>
    <row r="140" spans="1:42" s="3" customFormat="1" ht="43.15" customHeight="1">
      <c r="A140" s="37">
        <v>134</v>
      </c>
      <c r="B140" s="22" t="s">
        <v>26</v>
      </c>
      <c r="C140" s="40" t="s">
        <v>434</v>
      </c>
      <c r="D140" s="21" t="s">
        <v>435</v>
      </c>
      <c r="E140" s="41" t="s">
        <v>436</v>
      </c>
      <c r="F140" s="63">
        <v>440.9</v>
      </c>
      <c r="G140" s="40" t="s">
        <v>821</v>
      </c>
      <c r="H140" s="21">
        <v>1</v>
      </c>
      <c r="I140" s="64">
        <f t="shared" si="28"/>
        <v>99.01</v>
      </c>
      <c r="J140" s="64">
        <f t="shared" si="29"/>
        <v>99.01</v>
      </c>
      <c r="K140" s="63">
        <v>14601.22</v>
      </c>
      <c r="L140" s="65">
        <f t="shared" si="30"/>
        <v>3.0196106900656199E-2</v>
      </c>
      <c r="M140" s="64">
        <f t="shared" si="31"/>
        <v>99.01</v>
      </c>
      <c r="N140" s="21">
        <f t="shared" si="32"/>
        <v>99.01</v>
      </c>
      <c r="O140" s="40" t="s">
        <v>730</v>
      </c>
      <c r="P140" s="66" t="s">
        <v>731</v>
      </c>
      <c r="Q140" s="66" t="s">
        <v>731</v>
      </c>
      <c r="R140" s="21"/>
      <c r="S140" s="64">
        <f t="shared" si="33"/>
        <v>0.99009999999999998</v>
      </c>
      <c r="T140" s="21" t="str">
        <f t="shared" si="34"/>
        <v>否</v>
      </c>
      <c r="U140" s="21" t="s">
        <v>735</v>
      </c>
      <c r="V140" s="67" t="s">
        <v>820</v>
      </c>
      <c r="W140" s="21">
        <v>1</v>
      </c>
      <c r="X140" s="21">
        <v>0.51347949999999998</v>
      </c>
      <c r="Y140" s="21">
        <f t="shared" si="35"/>
        <v>22.46</v>
      </c>
      <c r="Z140" s="21">
        <f t="shared" si="36"/>
        <v>22.46</v>
      </c>
      <c r="AA140" s="68"/>
      <c r="AB140" s="69"/>
      <c r="AC140" s="71">
        <f t="shared" si="40"/>
        <v>0</v>
      </c>
      <c r="AD140" s="70"/>
      <c r="AE140" s="71">
        <f t="shared" si="41"/>
        <v>0</v>
      </c>
      <c r="AF140" s="21"/>
      <c r="AG140" s="21"/>
      <c r="AH140" s="21"/>
      <c r="AI140" s="21">
        <f t="shared" si="37"/>
        <v>22.46</v>
      </c>
      <c r="AJ140" s="21">
        <f t="shared" si="38"/>
        <v>22.46</v>
      </c>
      <c r="AK140" s="71"/>
      <c r="AL140" s="71"/>
      <c r="AM140" s="72">
        <f t="shared" si="39"/>
        <v>22.46</v>
      </c>
      <c r="AO140" s="73"/>
      <c r="AP140" s="73"/>
    </row>
    <row r="141" spans="1:42" s="3" customFormat="1" ht="43.15" customHeight="1">
      <c r="A141" s="37">
        <v>135</v>
      </c>
      <c r="B141" s="22" t="s">
        <v>26</v>
      </c>
      <c r="C141" s="40" t="s">
        <v>437</v>
      </c>
      <c r="D141" s="21" t="s">
        <v>438</v>
      </c>
      <c r="E141" s="41" t="s">
        <v>439</v>
      </c>
      <c r="F141" s="63">
        <v>274.91000000000003</v>
      </c>
      <c r="G141" s="40" t="s">
        <v>821</v>
      </c>
      <c r="H141" s="21">
        <v>1</v>
      </c>
      <c r="I141" s="64">
        <f t="shared" si="28"/>
        <v>99</v>
      </c>
      <c r="J141" s="64">
        <f t="shared" si="29"/>
        <v>99</v>
      </c>
      <c r="K141" s="63">
        <v>6940.14</v>
      </c>
      <c r="L141" s="65">
        <f t="shared" si="30"/>
        <v>3.9611592849712003E-2</v>
      </c>
      <c r="M141" s="64">
        <f t="shared" si="31"/>
        <v>99.02</v>
      </c>
      <c r="N141" s="21">
        <f t="shared" si="32"/>
        <v>99.02</v>
      </c>
      <c r="O141" s="40" t="s">
        <v>730</v>
      </c>
      <c r="P141" s="66" t="s">
        <v>731</v>
      </c>
      <c r="Q141" s="66" t="s">
        <v>731</v>
      </c>
      <c r="R141" s="21"/>
      <c r="S141" s="64">
        <f t="shared" si="33"/>
        <v>0.99009999999999998</v>
      </c>
      <c r="T141" s="21" t="str">
        <f t="shared" si="34"/>
        <v>否</v>
      </c>
      <c r="U141" s="21" t="s">
        <v>735</v>
      </c>
      <c r="V141" s="67" t="s">
        <v>820</v>
      </c>
      <c r="W141" s="21">
        <v>1</v>
      </c>
      <c r="X141" s="21">
        <v>0.51347949999999998</v>
      </c>
      <c r="Y141" s="21">
        <f t="shared" si="35"/>
        <v>14</v>
      </c>
      <c r="Z141" s="21">
        <f t="shared" si="36"/>
        <v>14</v>
      </c>
      <c r="AA141" s="68"/>
      <c r="AB141" s="69"/>
      <c r="AC141" s="71">
        <f t="shared" si="40"/>
        <v>0</v>
      </c>
      <c r="AD141" s="70"/>
      <c r="AE141" s="71">
        <f t="shared" si="41"/>
        <v>0</v>
      </c>
      <c r="AF141" s="21"/>
      <c r="AG141" s="21"/>
      <c r="AH141" s="21"/>
      <c r="AI141" s="21">
        <f t="shared" si="37"/>
        <v>14</v>
      </c>
      <c r="AJ141" s="21">
        <f t="shared" si="38"/>
        <v>14</v>
      </c>
      <c r="AK141" s="71"/>
      <c r="AL141" s="71"/>
      <c r="AM141" s="72">
        <f t="shared" si="39"/>
        <v>14</v>
      </c>
      <c r="AO141" s="73"/>
      <c r="AP141" s="73"/>
    </row>
    <row r="142" spans="1:42" s="3" customFormat="1" ht="43.15" customHeight="1">
      <c r="A142" s="21">
        <v>136</v>
      </c>
      <c r="B142" s="22" t="s">
        <v>26</v>
      </c>
      <c r="C142" s="40" t="s">
        <v>440</v>
      </c>
      <c r="D142" s="21" t="s">
        <v>441</v>
      </c>
      <c r="E142" s="41" t="s">
        <v>442</v>
      </c>
      <c r="F142" s="63">
        <v>534.92999999999995</v>
      </c>
      <c r="G142" s="40" t="s">
        <v>821</v>
      </c>
      <c r="H142" s="21">
        <v>1</v>
      </c>
      <c r="I142" s="64">
        <f t="shared" si="28"/>
        <v>99.01</v>
      </c>
      <c r="J142" s="64">
        <f t="shared" si="29"/>
        <v>99.01</v>
      </c>
      <c r="K142" s="63">
        <v>12873.81</v>
      </c>
      <c r="L142" s="65">
        <f t="shared" si="30"/>
        <v>4.1551801681087401E-2</v>
      </c>
      <c r="M142" s="64">
        <f t="shared" si="31"/>
        <v>99.02</v>
      </c>
      <c r="N142" s="21">
        <f t="shared" si="32"/>
        <v>99.02</v>
      </c>
      <c r="O142" s="40" t="s">
        <v>730</v>
      </c>
      <c r="P142" s="66" t="s">
        <v>731</v>
      </c>
      <c r="Q142" s="66" t="s">
        <v>731</v>
      </c>
      <c r="R142" s="21"/>
      <c r="S142" s="64">
        <f t="shared" si="33"/>
        <v>0.99019999999999997</v>
      </c>
      <c r="T142" s="21" t="str">
        <f t="shared" si="34"/>
        <v>是</v>
      </c>
      <c r="U142" s="21" t="s">
        <v>732</v>
      </c>
      <c r="V142" s="67">
        <v>3000</v>
      </c>
      <c r="W142" s="21">
        <v>1</v>
      </c>
      <c r="X142" s="21">
        <v>0.51347949999999998</v>
      </c>
      <c r="Y142" s="21">
        <f t="shared" si="35"/>
        <v>27.25</v>
      </c>
      <c r="Z142" s="21">
        <f t="shared" si="36"/>
        <v>27.25</v>
      </c>
      <c r="AA142" s="68"/>
      <c r="AB142" s="69"/>
      <c r="AC142" s="71">
        <f t="shared" si="40"/>
        <v>0</v>
      </c>
      <c r="AD142" s="70"/>
      <c r="AE142" s="71">
        <f t="shared" si="41"/>
        <v>0</v>
      </c>
      <c r="AF142" s="21"/>
      <c r="AG142" s="21"/>
      <c r="AH142" s="21"/>
      <c r="AI142" s="21">
        <f t="shared" si="37"/>
        <v>27.25</v>
      </c>
      <c r="AJ142" s="21">
        <f t="shared" si="38"/>
        <v>27.25</v>
      </c>
      <c r="AK142" s="71"/>
      <c r="AL142" s="71"/>
      <c r="AM142" s="72">
        <f t="shared" si="39"/>
        <v>27.25</v>
      </c>
      <c r="AO142" s="73"/>
      <c r="AP142" s="73"/>
    </row>
    <row r="143" spans="1:42" s="3" customFormat="1" ht="43.15" customHeight="1">
      <c r="A143" s="37">
        <v>137</v>
      </c>
      <c r="B143" s="22" t="s">
        <v>26</v>
      </c>
      <c r="C143" s="40" t="s">
        <v>443</v>
      </c>
      <c r="D143" s="21" t="s">
        <v>444</v>
      </c>
      <c r="E143" s="41" t="s">
        <v>445</v>
      </c>
      <c r="F143" s="63">
        <v>288</v>
      </c>
      <c r="G143" s="40" t="s">
        <v>822</v>
      </c>
      <c r="H143" s="21">
        <v>1</v>
      </c>
      <c r="I143" s="64">
        <f t="shared" si="28"/>
        <v>99</v>
      </c>
      <c r="J143" s="64">
        <f t="shared" si="29"/>
        <v>99</v>
      </c>
      <c r="K143" s="63">
        <v>2799.67</v>
      </c>
      <c r="L143" s="65">
        <f t="shared" si="30"/>
        <v>0.102869266735008</v>
      </c>
      <c r="M143" s="64">
        <f t="shared" si="31"/>
        <v>99.05</v>
      </c>
      <c r="N143" s="21">
        <f t="shared" si="32"/>
        <v>99.05</v>
      </c>
      <c r="O143" s="40" t="s">
        <v>730</v>
      </c>
      <c r="P143" s="66" t="s">
        <v>731</v>
      </c>
      <c r="Q143" s="66" t="s">
        <v>731</v>
      </c>
      <c r="R143" s="21"/>
      <c r="S143" s="64">
        <f t="shared" si="33"/>
        <v>0.99029999999999996</v>
      </c>
      <c r="T143" s="21" t="str">
        <f t="shared" si="34"/>
        <v>否</v>
      </c>
      <c r="U143" s="21" t="s">
        <v>732</v>
      </c>
      <c r="V143" s="67">
        <v>6200</v>
      </c>
      <c r="W143" s="21">
        <v>1</v>
      </c>
      <c r="X143" s="21">
        <v>0.51347949999999998</v>
      </c>
      <c r="Y143" s="21">
        <f t="shared" si="35"/>
        <v>14.67</v>
      </c>
      <c r="Z143" s="21">
        <f t="shared" si="36"/>
        <v>14.67</v>
      </c>
      <c r="AA143" s="68"/>
      <c r="AB143" s="69"/>
      <c r="AC143" s="71">
        <f t="shared" si="40"/>
        <v>0</v>
      </c>
      <c r="AD143" s="70"/>
      <c r="AE143" s="71">
        <f t="shared" si="41"/>
        <v>0</v>
      </c>
      <c r="AF143" s="21"/>
      <c r="AG143" s="21"/>
      <c r="AH143" s="21"/>
      <c r="AI143" s="21">
        <f t="shared" si="37"/>
        <v>14.67</v>
      </c>
      <c r="AJ143" s="21">
        <f t="shared" si="38"/>
        <v>14.67</v>
      </c>
      <c r="AK143" s="71"/>
      <c r="AL143" s="71"/>
      <c r="AM143" s="72">
        <f t="shared" si="39"/>
        <v>14.67</v>
      </c>
      <c r="AO143" s="73"/>
      <c r="AP143" s="73"/>
    </row>
    <row r="144" spans="1:42" s="3" customFormat="1" ht="43.15" customHeight="1">
      <c r="A144" s="21">
        <v>138</v>
      </c>
      <c r="B144" s="22" t="s">
        <v>26</v>
      </c>
      <c r="C144" s="40" t="s">
        <v>446</v>
      </c>
      <c r="D144" s="21" t="s">
        <v>447</v>
      </c>
      <c r="E144" s="41" t="s">
        <v>448</v>
      </c>
      <c r="F144" s="63">
        <v>729.76</v>
      </c>
      <c r="G144" s="40" t="s">
        <v>822</v>
      </c>
      <c r="H144" s="21">
        <v>1</v>
      </c>
      <c r="I144" s="64">
        <f t="shared" si="28"/>
        <v>99.01</v>
      </c>
      <c r="J144" s="64">
        <f t="shared" si="29"/>
        <v>99.01</v>
      </c>
      <c r="K144" s="63">
        <v>1276.9100000000001</v>
      </c>
      <c r="L144" s="65">
        <f t="shared" si="30"/>
        <v>0.571504647939166</v>
      </c>
      <c r="M144" s="64">
        <f t="shared" si="31"/>
        <v>99.25</v>
      </c>
      <c r="N144" s="21">
        <f t="shared" si="32"/>
        <v>99.25</v>
      </c>
      <c r="O144" s="40" t="s">
        <v>730</v>
      </c>
      <c r="P144" s="66" t="s">
        <v>731</v>
      </c>
      <c r="Q144" s="66" t="s">
        <v>731</v>
      </c>
      <c r="R144" s="21"/>
      <c r="S144" s="64">
        <f t="shared" si="33"/>
        <v>0.99129999999999996</v>
      </c>
      <c r="T144" s="21" t="str">
        <f t="shared" si="34"/>
        <v>是</v>
      </c>
      <c r="U144" s="21" t="s">
        <v>732</v>
      </c>
      <c r="V144" s="67">
        <v>7967</v>
      </c>
      <c r="W144" s="21">
        <v>1</v>
      </c>
      <c r="X144" s="21">
        <v>0.51347949999999998</v>
      </c>
      <c r="Y144" s="21">
        <f t="shared" si="35"/>
        <v>37.21</v>
      </c>
      <c r="Z144" s="21">
        <f t="shared" si="36"/>
        <v>37.21</v>
      </c>
      <c r="AA144" s="68"/>
      <c r="AB144" s="69"/>
      <c r="AC144" s="71">
        <f t="shared" si="40"/>
        <v>0</v>
      </c>
      <c r="AD144" s="70"/>
      <c r="AE144" s="71">
        <f t="shared" si="41"/>
        <v>0</v>
      </c>
      <c r="AF144" s="21"/>
      <c r="AG144" s="21"/>
      <c r="AH144" s="21"/>
      <c r="AI144" s="21">
        <f t="shared" si="37"/>
        <v>37.21</v>
      </c>
      <c r="AJ144" s="21">
        <f t="shared" si="38"/>
        <v>37.21</v>
      </c>
      <c r="AK144" s="71"/>
      <c r="AL144" s="71"/>
      <c r="AM144" s="72">
        <f t="shared" si="39"/>
        <v>37.21</v>
      </c>
      <c r="AO144" s="73"/>
      <c r="AP144" s="73"/>
    </row>
    <row r="145" spans="1:42" s="3" customFormat="1" ht="43.15" customHeight="1">
      <c r="A145" s="37">
        <v>139</v>
      </c>
      <c r="B145" s="22" t="s">
        <v>26</v>
      </c>
      <c r="C145" s="40" t="s">
        <v>449</v>
      </c>
      <c r="D145" s="21" t="s">
        <v>450</v>
      </c>
      <c r="E145" s="41" t="s">
        <v>451</v>
      </c>
      <c r="F145" s="63">
        <v>631.41</v>
      </c>
      <c r="G145" s="40" t="s">
        <v>821</v>
      </c>
      <c r="H145" s="21">
        <v>1</v>
      </c>
      <c r="I145" s="64">
        <f t="shared" si="28"/>
        <v>99.01</v>
      </c>
      <c r="J145" s="64">
        <f t="shared" si="29"/>
        <v>99.01</v>
      </c>
      <c r="K145" s="63">
        <v>43624.19</v>
      </c>
      <c r="L145" s="65">
        <f t="shared" si="30"/>
        <v>1.44738504027238E-2</v>
      </c>
      <c r="M145" s="64">
        <f t="shared" si="31"/>
        <v>99.01</v>
      </c>
      <c r="N145" s="21">
        <f t="shared" si="32"/>
        <v>99.01</v>
      </c>
      <c r="O145" s="40" t="s">
        <v>730</v>
      </c>
      <c r="P145" s="66" t="s">
        <v>731</v>
      </c>
      <c r="Q145" s="66" t="s">
        <v>731</v>
      </c>
      <c r="R145" s="21"/>
      <c r="S145" s="64">
        <f t="shared" si="33"/>
        <v>0.99009999999999998</v>
      </c>
      <c r="T145" s="21" t="str">
        <f t="shared" si="34"/>
        <v>是</v>
      </c>
      <c r="U145" s="21" t="s">
        <v>732</v>
      </c>
      <c r="V145" s="67">
        <v>3000</v>
      </c>
      <c r="W145" s="21">
        <v>1</v>
      </c>
      <c r="X145" s="21">
        <v>0.51347949999999998</v>
      </c>
      <c r="Y145" s="21">
        <f t="shared" si="35"/>
        <v>32.159999999999997</v>
      </c>
      <c r="Z145" s="21">
        <f t="shared" si="36"/>
        <v>32.159999999999997</v>
      </c>
      <c r="AA145" s="68"/>
      <c r="AB145" s="69"/>
      <c r="AC145" s="71">
        <f t="shared" si="40"/>
        <v>0</v>
      </c>
      <c r="AD145" s="74"/>
      <c r="AE145" s="71">
        <f t="shared" si="41"/>
        <v>0</v>
      </c>
      <c r="AF145" s="21"/>
      <c r="AG145" s="21"/>
      <c r="AH145" s="21"/>
      <c r="AI145" s="21">
        <f t="shared" si="37"/>
        <v>32.159999999999997</v>
      </c>
      <c r="AJ145" s="21">
        <f t="shared" si="38"/>
        <v>32.159999999999997</v>
      </c>
      <c r="AK145" s="71"/>
      <c r="AL145" s="71"/>
      <c r="AM145" s="72">
        <f t="shared" si="39"/>
        <v>32.159999999999997</v>
      </c>
      <c r="AN145" s="75"/>
      <c r="AO145" s="73"/>
      <c r="AP145" s="73"/>
    </row>
    <row r="146" spans="1:42" s="3" customFormat="1" ht="43.15" customHeight="1">
      <c r="A146" s="37">
        <v>140</v>
      </c>
      <c r="B146" s="22" t="s">
        <v>26</v>
      </c>
      <c r="C146" s="40" t="s">
        <v>452</v>
      </c>
      <c r="D146" s="21" t="s">
        <v>453</v>
      </c>
      <c r="E146" s="41" t="s">
        <v>454</v>
      </c>
      <c r="F146" s="63">
        <v>215.4</v>
      </c>
      <c r="G146" s="40" t="s">
        <v>821</v>
      </c>
      <c r="H146" s="21">
        <v>1</v>
      </c>
      <c r="I146" s="64">
        <f t="shared" si="28"/>
        <v>99</v>
      </c>
      <c r="J146" s="64">
        <f t="shared" si="29"/>
        <v>99</v>
      </c>
      <c r="K146" s="63">
        <v>31765.03</v>
      </c>
      <c r="L146" s="65">
        <f t="shared" si="30"/>
        <v>6.7810419193685603E-3</v>
      </c>
      <c r="M146" s="64">
        <f t="shared" si="31"/>
        <v>99</v>
      </c>
      <c r="N146" s="21">
        <f t="shared" si="32"/>
        <v>99</v>
      </c>
      <c r="O146" s="40" t="s">
        <v>730</v>
      </c>
      <c r="P146" s="66" t="s">
        <v>731</v>
      </c>
      <c r="Q146" s="66" t="s">
        <v>731</v>
      </c>
      <c r="R146" s="21"/>
      <c r="S146" s="64">
        <f t="shared" si="33"/>
        <v>0.99</v>
      </c>
      <c r="T146" s="21" t="str">
        <f t="shared" si="34"/>
        <v>否</v>
      </c>
      <c r="U146" s="21" t="s">
        <v>735</v>
      </c>
      <c r="V146" s="67" t="s">
        <v>820</v>
      </c>
      <c r="W146" s="21">
        <v>1</v>
      </c>
      <c r="X146" s="21">
        <v>0.51347949999999998</v>
      </c>
      <c r="Y146" s="21">
        <f t="shared" si="35"/>
        <v>10.97</v>
      </c>
      <c r="Z146" s="21">
        <f t="shared" si="36"/>
        <v>10.97</v>
      </c>
      <c r="AA146" s="68"/>
      <c r="AB146" s="69"/>
      <c r="AC146" s="71">
        <f t="shared" si="40"/>
        <v>0</v>
      </c>
      <c r="AD146" s="70"/>
      <c r="AE146" s="71">
        <f t="shared" si="41"/>
        <v>0</v>
      </c>
      <c r="AF146" s="21"/>
      <c r="AG146" s="21"/>
      <c r="AH146" s="21"/>
      <c r="AI146" s="21">
        <f t="shared" si="37"/>
        <v>10.97</v>
      </c>
      <c r="AJ146" s="21">
        <f t="shared" si="38"/>
        <v>10.97</v>
      </c>
      <c r="AK146" s="71"/>
      <c r="AL146" s="71"/>
      <c r="AM146" s="72">
        <f t="shared" si="39"/>
        <v>10.97</v>
      </c>
      <c r="AO146" s="73"/>
      <c r="AP146" s="73"/>
    </row>
    <row r="147" spans="1:42" s="3" customFormat="1" ht="43.15" customHeight="1">
      <c r="A147" s="21">
        <v>141</v>
      </c>
      <c r="B147" s="22" t="s">
        <v>26</v>
      </c>
      <c r="C147" s="40" t="s">
        <v>455</v>
      </c>
      <c r="D147" s="21" t="s">
        <v>456</v>
      </c>
      <c r="E147" s="41" t="s">
        <v>457</v>
      </c>
      <c r="F147" s="63">
        <v>1779.02</v>
      </c>
      <c r="G147" s="40" t="s">
        <v>822</v>
      </c>
      <c r="H147" s="21">
        <v>1</v>
      </c>
      <c r="I147" s="64">
        <f t="shared" si="28"/>
        <v>99.04</v>
      </c>
      <c r="J147" s="64">
        <f t="shared" si="29"/>
        <v>99.04</v>
      </c>
      <c r="K147" s="63">
        <v>70337.36</v>
      </c>
      <c r="L147" s="65">
        <f t="shared" si="30"/>
        <v>2.52926751871267E-2</v>
      </c>
      <c r="M147" s="64">
        <f t="shared" si="31"/>
        <v>99.01</v>
      </c>
      <c r="N147" s="21">
        <f t="shared" si="32"/>
        <v>99.01</v>
      </c>
      <c r="O147" s="40" t="s">
        <v>730</v>
      </c>
      <c r="P147" s="66" t="s">
        <v>731</v>
      </c>
      <c r="Q147" s="66" t="s">
        <v>731</v>
      </c>
      <c r="R147" s="21"/>
      <c r="S147" s="64">
        <f t="shared" si="33"/>
        <v>0.99029999999999996</v>
      </c>
      <c r="T147" s="21" t="str">
        <f t="shared" si="34"/>
        <v>是</v>
      </c>
      <c r="U147" s="21" t="s">
        <v>732</v>
      </c>
      <c r="V147" s="67">
        <v>17891</v>
      </c>
      <c r="W147" s="21">
        <v>1</v>
      </c>
      <c r="X147" s="21">
        <v>0.51347949999999998</v>
      </c>
      <c r="Y147" s="21">
        <f t="shared" si="35"/>
        <v>90.64</v>
      </c>
      <c r="Z147" s="21">
        <f t="shared" si="36"/>
        <v>90.64</v>
      </c>
      <c r="AA147" s="68"/>
      <c r="AB147" s="69"/>
      <c r="AC147" s="71">
        <f t="shared" si="40"/>
        <v>0</v>
      </c>
      <c r="AD147" s="70"/>
      <c r="AE147" s="71">
        <f t="shared" si="41"/>
        <v>0</v>
      </c>
      <c r="AF147" s="21"/>
      <c r="AG147" s="21"/>
      <c r="AH147" s="21"/>
      <c r="AI147" s="21">
        <f t="shared" si="37"/>
        <v>90.64</v>
      </c>
      <c r="AJ147" s="21">
        <f t="shared" si="38"/>
        <v>90.64</v>
      </c>
      <c r="AK147" s="71"/>
      <c r="AL147" s="71"/>
      <c r="AM147" s="72">
        <f t="shared" si="39"/>
        <v>90.64</v>
      </c>
      <c r="AO147" s="73"/>
      <c r="AP147" s="73"/>
    </row>
    <row r="148" spans="1:42" s="3" customFormat="1" ht="43.15" customHeight="1">
      <c r="A148" s="37">
        <v>142</v>
      </c>
      <c r="B148" s="22" t="s">
        <v>26</v>
      </c>
      <c r="C148" s="40" t="s">
        <v>458</v>
      </c>
      <c r="D148" s="21" t="s">
        <v>459</v>
      </c>
      <c r="E148" s="41" t="s">
        <v>460</v>
      </c>
      <c r="F148" s="63">
        <v>347.21</v>
      </c>
      <c r="G148" s="40" t="s">
        <v>730</v>
      </c>
      <c r="H148" s="21">
        <v>1</v>
      </c>
      <c r="I148" s="64">
        <f t="shared" si="28"/>
        <v>99</v>
      </c>
      <c r="J148" s="64">
        <f t="shared" si="29"/>
        <v>99</v>
      </c>
      <c r="K148" s="63">
        <v>4465.42</v>
      </c>
      <c r="L148" s="65">
        <f t="shared" si="30"/>
        <v>7.7755283937457204E-2</v>
      </c>
      <c r="M148" s="64">
        <f t="shared" si="31"/>
        <v>99.03</v>
      </c>
      <c r="N148" s="21">
        <f t="shared" si="32"/>
        <v>99.03</v>
      </c>
      <c r="O148" s="40" t="s">
        <v>730</v>
      </c>
      <c r="P148" s="66" t="s">
        <v>731</v>
      </c>
      <c r="Q148" s="66" t="s">
        <v>731</v>
      </c>
      <c r="R148" s="21"/>
      <c r="S148" s="64">
        <f t="shared" si="33"/>
        <v>0.99019999999999997</v>
      </c>
      <c r="T148" s="21" t="str">
        <f t="shared" si="34"/>
        <v>否</v>
      </c>
      <c r="U148" s="21" t="s">
        <v>735</v>
      </c>
      <c r="V148" s="67" t="s">
        <v>820</v>
      </c>
      <c r="W148" s="21">
        <v>1</v>
      </c>
      <c r="X148" s="21">
        <v>0.51347949999999998</v>
      </c>
      <c r="Y148" s="21">
        <f t="shared" si="35"/>
        <v>17.690000000000001</v>
      </c>
      <c r="Z148" s="21">
        <f t="shared" si="36"/>
        <v>17.690000000000001</v>
      </c>
      <c r="AA148" s="68"/>
      <c r="AB148" s="69"/>
      <c r="AC148" s="71">
        <f t="shared" si="40"/>
        <v>0</v>
      </c>
      <c r="AD148" s="70"/>
      <c r="AE148" s="71">
        <f t="shared" si="41"/>
        <v>0</v>
      </c>
      <c r="AF148" s="21"/>
      <c r="AG148" s="21"/>
      <c r="AH148" s="21"/>
      <c r="AI148" s="21">
        <f t="shared" si="37"/>
        <v>17.690000000000001</v>
      </c>
      <c r="AJ148" s="63">
        <f t="shared" si="38"/>
        <v>17.690000000000001</v>
      </c>
      <c r="AK148" s="71"/>
      <c r="AL148" s="71"/>
      <c r="AM148" s="72">
        <f t="shared" si="39"/>
        <v>17.690000000000001</v>
      </c>
      <c r="AO148" s="73"/>
      <c r="AP148" s="73"/>
    </row>
    <row r="149" spans="1:42" s="3" customFormat="1" ht="43.15" customHeight="1">
      <c r="A149" s="21">
        <v>143</v>
      </c>
      <c r="B149" s="22" t="s">
        <v>26</v>
      </c>
      <c r="C149" s="40" t="s">
        <v>461</v>
      </c>
      <c r="D149" s="21" t="s">
        <v>462</v>
      </c>
      <c r="E149" s="41" t="s">
        <v>463</v>
      </c>
      <c r="F149" s="63">
        <v>623.36</v>
      </c>
      <c r="G149" s="40" t="s">
        <v>821</v>
      </c>
      <c r="H149" s="21">
        <v>1</v>
      </c>
      <c r="I149" s="64">
        <f t="shared" si="28"/>
        <v>99.01</v>
      </c>
      <c r="J149" s="64">
        <f t="shared" si="29"/>
        <v>99.01</v>
      </c>
      <c r="K149" s="63">
        <v>79698.81</v>
      </c>
      <c r="L149" s="65">
        <f t="shared" si="30"/>
        <v>7.8214467694059705E-3</v>
      </c>
      <c r="M149" s="64">
        <f t="shared" si="31"/>
        <v>99</v>
      </c>
      <c r="N149" s="21">
        <f t="shared" si="32"/>
        <v>99</v>
      </c>
      <c r="O149" s="40" t="s">
        <v>730</v>
      </c>
      <c r="P149" s="66" t="s">
        <v>731</v>
      </c>
      <c r="Q149" s="66" t="s">
        <v>731</v>
      </c>
      <c r="R149" s="21"/>
      <c r="S149" s="64">
        <f t="shared" si="33"/>
        <v>0.99009999999999998</v>
      </c>
      <c r="T149" s="21" t="str">
        <f t="shared" si="34"/>
        <v>是</v>
      </c>
      <c r="U149" s="21" t="s">
        <v>732</v>
      </c>
      <c r="V149" s="67">
        <v>620</v>
      </c>
      <c r="W149" s="21">
        <v>1</v>
      </c>
      <c r="X149" s="21">
        <v>0.51347949999999998</v>
      </c>
      <c r="Y149" s="21">
        <f t="shared" si="35"/>
        <v>31.75</v>
      </c>
      <c r="Z149" s="21">
        <f t="shared" si="36"/>
        <v>31.75</v>
      </c>
      <c r="AA149" s="68" t="s">
        <v>68</v>
      </c>
      <c r="AB149" s="69">
        <v>0.02</v>
      </c>
      <c r="AC149" s="71">
        <f t="shared" si="40"/>
        <v>12.47</v>
      </c>
      <c r="AD149" s="74">
        <f>X149</f>
        <v>0.51347949999999998</v>
      </c>
      <c r="AE149" s="71">
        <f t="shared" si="41"/>
        <v>6.4</v>
      </c>
      <c r="AF149" s="21"/>
      <c r="AG149" s="21"/>
      <c r="AH149" s="21"/>
      <c r="AI149" s="21">
        <f t="shared" si="37"/>
        <v>38.15</v>
      </c>
      <c r="AJ149" s="21">
        <f t="shared" si="38"/>
        <v>38.15</v>
      </c>
      <c r="AK149" s="71"/>
      <c r="AL149" s="71"/>
      <c r="AM149" s="72">
        <f t="shared" si="39"/>
        <v>38.15</v>
      </c>
      <c r="AN149" s="75"/>
      <c r="AO149" s="73"/>
      <c r="AP149" s="73"/>
    </row>
    <row r="150" spans="1:42" s="3" customFormat="1" ht="43.15" customHeight="1">
      <c r="A150" s="37">
        <v>144</v>
      </c>
      <c r="B150" s="22" t="s">
        <v>26</v>
      </c>
      <c r="C150" s="40" t="s">
        <v>464</v>
      </c>
      <c r="D150" s="21" t="s">
        <v>465</v>
      </c>
      <c r="E150" s="41" t="s">
        <v>466</v>
      </c>
      <c r="F150" s="63">
        <v>261.95</v>
      </c>
      <c r="G150" s="40" t="s">
        <v>822</v>
      </c>
      <c r="H150" s="21">
        <v>1</v>
      </c>
      <c r="I150" s="64">
        <f t="shared" si="28"/>
        <v>99</v>
      </c>
      <c r="J150" s="64">
        <f t="shared" si="29"/>
        <v>99</v>
      </c>
      <c r="K150" s="63">
        <v>27445.98</v>
      </c>
      <c r="L150" s="65">
        <f t="shared" si="30"/>
        <v>9.5442028304327294E-3</v>
      </c>
      <c r="M150" s="64">
        <f t="shared" si="31"/>
        <v>99</v>
      </c>
      <c r="N150" s="21">
        <f t="shared" si="32"/>
        <v>99</v>
      </c>
      <c r="O150" s="40" t="s">
        <v>730</v>
      </c>
      <c r="P150" s="66" t="s">
        <v>731</v>
      </c>
      <c r="Q150" s="66" t="s">
        <v>731</v>
      </c>
      <c r="R150" s="21"/>
      <c r="S150" s="64">
        <f t="shared" si="33"/>
        <v>0.99</v>
      </c>
      <c r="T150" s="21" t="str">
        <f t="shared" si="34"/>
        <v>否</v>
      </c>
      <c r="U150" s="21" t="s">
        <v>732</v>
      </c>
      <c r="V150" s="67">
        <v>2300</v>
      </c>
      <c r="W150" s="21">
        <v>1</v>
      </c>
      <c r="X150" s="21">
        <v>0.51347949999999998</v>
      </c>
      <c r="Y150" s="21">
        <f t="shared" si="35"/>
        <v>13.34</v>
      </c>
      <c r="Z150" s="21">
        <f t="shared" si="36"/>
        <v>13.34</v>
      </c>
      <c r="AA150" s="68"/>
      <c r="AB150" s="69"/>
      <c r="AC150" s="71">
        <f t="shared" si="40"/>
        <v>0</v>
      </c>
      <c r="AD150" s="70"/>
      <c r="AE150" s="71">
        <f t="shared" si="41"/>
        <v>0</v>
      </c>
      <c r="AF150" s="21"/>
      <c r="AG150" s="21"/>
      <c r="AH150" s="21"/>
      <c r="AI150" s="21">
        <f t="shared" si="37"/>
        <v>13.34</v>
      </c>
      <c r="AJ150" s="21">
        <f t="shared" si="38"/>
        <v>13.34</v>
      </c>
      <c r="AK150" s="71"/>
      <c r="AL150" s="71"/>
      <c r="AM150" s="72">
        <f t="shared" si="39"/>
        <v>13.34</v>
      </c>
      <c r="AO150" s="73"/>
      <c r="AP150" s="73"/>
    </row>
    <row r="151" spans="1:42" s="3" customFormat="1" ht="43.15" customHeight="1">
      <c r="A151" s="37">
        <v>145</v>
      </c>
      <c r="B151" s="22" t="s">
        <v>26</v>
      </c>
      <c r="C151" s="40" t="s">
        <v>467</v>
      </c>
      <c r="D151" s="21" t="s">
        <v>468</v>
      </c>
      <c r="E151" s="41" t="s">
        <v>469</v>
      </c>
      <c r="F151" s="63">
        <v>1519.66</v>
      </c>
      <c r="G151" s="40" t="s">
        <v>821</v>
      </c>
      <c r="H151" s="21">
        <v>1</v>
      </c>
      <c r="I151" s="64">
        <f t="shared" si="28"/>
        <v>99.03</v>
      </c>
      <c r="J151" s="64">
        <f t="shared" si="29"/>
        <v>99.03</v>
      </c>
      <c r="K151" s="63">
        <v>11984.65</v>
      </c>
      <c r="L151" s="65">
        <f t="shared" si="30"/>
        <v>0.126800532347628</v>
      </c>
      <c r="M151" s="64">
        <f t="shared" si="31"/>
        <v>99.06</v>
      </c>
      <c r="N151" s="21">
        <f t="shared" si="32"/>
        <v>99.06</v>
      </c>
      <c r="O151" s="40" t="s">
        <v>730</v>
      </c>
      <c r="P151" s="66" t="s">
        <v>731</v>
      </c>
      <c r="Q151" s="66" t="s">
        <v>731</v>
      </c>
      <c r="R151" s="21"/>
      <c r="S151" s="64">
        <f t="shared" si="33"/>
        <v>0.99050000000000005</v>
      </c>
      <c r="T151" s="21" t="str">
        <f t="shared" si="34"/>
        <v>是</v>
      </c>
      <c r="U151" s="21" t="s">
        <v>732</v>
      </c>
      <c r="V151" s="67">
        <v>11200</v>
      </c>
      <c r="W151" s="21">
        <v>1</v>
      </c>
      <c r="X151" s="21">
        <v>0.51347949999999998</v>
      </c>
      <c r="Y151" s="21">
        <f t="shared" si="35"/>
        <v>77.44</v>
      </c>
      <c r="Z151" s="21">
        <f t="shared" si="36"/>
        <v>77.44</v>
      </c>
      <c r="AA151" s="68" t="s">
        <v>33</v>
      </c>
      <c r="AB151" s="69">
        <v>0.04</v>
      </c>
      <c r="AC151" s="71">
        <f t="shared" si="40"/>
        <v>60.79</v>
      </c>
      <c r="AD151" s="74">
        <f>X151</f>
        <v>0.51347949999999998</v>
      </c>
      <c r="AE151" s="71">
        <f t="shared" si="41"/>
        <v>31.21</v>
      </c>
      <c r="AF151" s="21"/>
      <c r="AG151" s="21"/>
      <c r="AH151" s="21"/>
      <c r="AI151" s="21">
        <f t="shared" si="37"/>
        <v>108.65</v>
      </c>
      <c r="AJ151" s="63">
        <f t="shared" si="38"/>
        <v>108.65</v>
      </c>
      <c r="AK151" s="71"/>
      <c r="AL151" s="71"/>
      <c r="AM151" s="72">
        <f t="shared" si="39"/>
        <v>108.65</v>
      </c>
      <c r="AN151" s="75"/>
      <c r="AO151" s="73"/>
      <c r="AP151" s="73"/>
    </row>
    <row r="152" spans="1:42" s="3" customFormat="1" ht="43.15" customHeight="1">
      <c r="A152" s="21">
        <v>146</v>
      </c>
      <c r="B152" s="22" t="s">
        <v>26</v>
      </c>
      <c r="C152" s="40" t="s">
        <v>470</v>
      </c>
      <c r="D152" s="21" t="s">
        <v>471</v>
      </c>
      <c r="E152" s="41" t="s">
        <v>472</v>
      </c>
      <c r="F152" s="63">
        <v>663.45</v>
      </c>
      <c r="G152" s="40" t="s">
        <v>821</v>
      </c>
      <c r="H152" s="21">
        <v>1</v>
      </c>
      <c r="I152" s="64">
        <f t="shared" si="28"/>
        <v>99.01</v>
      </c>
      <c r="J152" s="64">
        <f t="shared" si="29"/>
        <v>99.01</v>
      </c>
      <c r="K152" s="63">
        <v>11725.91</v>
      </c>
      <c r="L152" s="65">
        <f t="shared" si="30"/>
        <v>5.6579830477975698E-2</v>
      </c>
      <c r="M152" s="64">
        <f t="shared" si="31"/>
        <v>99.02</v>
      </c>
      <c r="N152" s="21">
        <f t="shared" si="32"/>
        <v>99.02</v>
      </c>
      <c r="O152" s="40" t="s">
        <v>730</v>
      </c>
      <c r="P152" s="66" t="s">
        <v>731</v>
      </c>
      <c r="Q152" s="66" t="s">
        <v>731</v>
      </c>
      <c r="R152" s="21"/>
      <c r="S152" s="64">
        <f t="shared" si="33"/>
        <v>0.99019999999999997</v>
      </c>
      <c r="T152" s="21" t="str">
        <f t="shared" si="34"/>
        <v>是</v>
      </c>
      <c r="U152" s="21" t="s">
        <v>732</v>
      </c>
      <c r="V152" s="67">
        <v>20000</v>
      </c>
      <c r="W152" s="21">
        <v>1</v>
      </c>
      <c r="X152" s="21">
        <v>0.51347949999999998</v>
      </c>
      <c r="Y152" s="21">
        <f t="shared" si="35"/>
        <v>33.799999999999997</v>
      </c>
      <c r="Z152" s="21">
        <f t="shared" si="36"/>
        <v>33.799999999999997</v>
      </c>
      <c r="AA152" s="68"/>
      <c r="AB152" s="69"/>
      <c r="AC152" s="71">
        <f t="shared" si="40"/>
        <v>0</v>
      </c>
      <c r="AD152" s="70"/>
      <c r="AE152" s="71">
        <f t="shared" si="41"/>
        <v>0</v>
      </c>
      <c r="AF152" s="21"/>
      <c r="AG152" s="21"/>
      <c r="AH152" s="21"/>
      <c r="AI152" s="21">
        <f t="shared" si="37"/>
        <v>33.799999999999997</v>
      </c>
      <c r="AJ152" s="21">
        <f t="shared" si="38"/>
        <v>33.799999999999997</v>
      </c>
      <c r="AK152" s="71"/>
      <c r="AL152" s="71"/>
      <c r="AM152" s="72">
        <f t="shared" si="39"/>
        <v>33.799999999999997</v>
      </c>
      <c r="AO152" s="73"/>
      <c r="AP152" s="73"/>
    </row>
    <row r="153" spans="1:42" s="3" customFormat="1" ht="43.15" customHeight="1">
      <c r="A153" s="37">
        <v>147</v>
      </c>
      <c r="B153" s="22" t="s">
        <v>26</v>
      </c>
      <c r="C153" s="40" t="s">
        <v>473</v>
      </c>
      <c r="D153" s="21" t="s">
        <v>474</v>
      </c>
      <c r="E153" s="41" t="s">
        <v>475</v>
      </c>
      <c r="F153" s="63">
        <v>2060.04</v>
      </c>
      <c r="G153" s="40" t="s">
        <v>821</v>
      </c>
      <c r="H153" s="21">
        <v>1</v>
      </c>
      <c r="I153" s="64">
        <f t="shared" si="28"/>
        <v>99.04</v>
      </c>
      <c r="J153" s="64">
        <f t="shared" si="29"/>
        <v>99.04</v>
      </c>
      <c r="K153" s="63">
        <v>362000.41</v>
      </c>
      <c r="L153" s="65">
        <f t="shared" si="30"/>
        <v>5.6907117867628903E-3</v>
      </c>
      <c r="M153" s="64">
        <f t="shared" si="31"/>
        <v>99</v>
      </c>
      <c r="N153" s="21">
        <f t="shared" si="32"/>
        <v>99</v>
      </c>
      <c r="O153" s="40" t="s">
        <v>730</v>
      </c>
      <c r="P153" s="66" t="s">
        <v>731</v>
      </c>
      <c r="Q153" s="66" t="s">
        <v>731</v>
      </c>
      <c r="R153" s="21"/>
      <c r="S153" s="64">
        <f t="shared" si="33"/>
        <v>0.99019999999999997</v>
      </c>
      <c r="T153" s="21" t="str">
        <f t="shared" si="34"/>
        <v>是</v>
      </c>
      <c r="U153" s="21" t="s">
        <v>732</v>
      </c>
      <c r="V153" s="67">
        <v>163200</v>
      </c>
      <c r="W153" s="21">
        <v>1</v>
      </c>
      <c r="X153" s="21">
        <v>0.51347949999999998</v>
      </c>
      <c r="Y153" s="21">
        <f t="shared" si="35"/>
        <v>104.95</v>
      </c>
      <c r="Z153" s="21">
        <f t="shared" si="36"/>
        <v>104.95</v>
      </c>
      <c r="AA153" s="68"/>
      <c r="AB153" s="69"/>
      <c r="AC153" s="71">
        <f t="shared" si="40"/>
        <v>0</v>
      </c>
      <c r="AD153" s="70"/>
      <c r="AE153" s="71">
        <f t="shared" si="41"/>
        <v>0</v>
      </c>
      <c r="AF153" s="21"/>
      <c r="AG153" s="21"/>
      <c r="AH153" s="21"/>
      <c r="AI153" s="21">
        <f t="shared" si="37"/>
        <v>104.95</v>
      </c>
      <c r="AJ153" s="21">
        <f t="shared" si="38"/>
        <v>104.95</v>
      </c>
      <c r="AK153" s="71"/>
      <c r="AL153" s="71"/>
      <c r="AM153" s="72">
        <f t="shared" si="39"/>
        <v>104.95</v>
      </c>
      <c r="AO153" s="73"/>
      <c r="AP153" s="73"/>
    </row>
    <row r="154" spans="1:42" s="3" customFormat="1" ht="43.15" customHeight="1">
      <c r="A154" s="21">
        <v>148</v>
      </c>
      <c r="B154" s="22" t="s">
        <v>26</v>
      </c>
      <c r="C154" s="40" t="s">
        <v>476</v>
      </c>
      <c r="D154" s="21" t="s">
        <v>477</v>
      </c>
      <c r="E154" s="41" t="s">
        <v>478</v>
      </c>
      <c r="F154" s="63">
        <v>200.75</v>
      </c>
      <c r="G154" s="40" t="s">
        <v>822</v>
      </c>
      <c r="H154" s="21">
        <v>1</v>
      </c>
      <c r="I154" s="64">
        <f t="shared" si="28"/>
        <v>99</v>
      </c>
      <c r="J154" s="64">
        <f t="shared" si="29"/>
        <v>99</v>
      </c>
      <c r="K154" s="63">
        <v>2481.9899999999998</v>
      </c>
      <c r="L154" s="65">
        <f t="shared" si="30"/>
        <v>8.0882678818206405E-2</v>
      </c>
      <c r="M154" s="64">
        <f t="shared" si="31"/>
        <v>99.04</v>
      </c>
      <c r="N154" s="21">
        <f t="shared" si="32"/>
        <v>99.04</v>
      </c>
      <c r="O154" s="40" t="s">
        <v>730</v>
      </c>
      <c r="P154" s="66" t="s">
        <v>731</v>
      </c>
      <c r="Q154" s="66" t="s">
        <v>731</v>
      </c>
      <c r="R154" s="21"/>
      <c r="S154" s="64">
        <f t="shared" si="33"/>
        <v>0.99019999999999997</v>
      </c>
      <c r="T154" s="21" t="str">
        <f t="shared" si="34"/>
        <v>否</v>
      </c>
      <c r="U154" s="21" t="s">
        <v>735</v>
      </c>
      <c r="V154" s="67" t="s">
        <v>820</v>
      </c>
      <c r="W154" s="21">
        <v>1</v>
      </c>
      <c r="X154" s="21">
        <v>0.51347949999999998</v>
      </c>
      <c r="Y154" s="21">
        <f t="shared" si="35"/>
        <v>10.23</v>
      </c>
      <c r="Z154" s="21">
        <f t="shared" si="36"/>
        <v>10.23</v>
      </c>
      <c r="AA154" s="68"/>
      <c r="AB154" s="69"/>
      <c r="AC154" s="71">
        <f t="shared" si="40"/>
        <v>0</v>
      </c>
      <c r="AD154" s="70"/>
      <c r="AE154" s="71">
        <f t="shared" si="41"/>
        <v>0</v>
      </c>
      <c r="AF154" s="21"/>
      <c r="AG154" s="21"/>
      <c r="AH154" s="21"/>
      <c r="AI154" s="21">
        <f t="shared" si="37"/>
        <v>10.23</v>
      </c>
      <c r="AJ154" s="21">
        <f t="shared" si="38"/>
        <v>10.23</v>
      </c>
      <c r="AK154" s="71"/>
      <c r="AL154" s="71"/>
      <c r="AM154" s="72">
        <f t="shared" si="39"/>
        <v>10.23</v>
      </c>
      <c r="AO154" s="73"/>
      <c r="AP154" s="73"/>
    </row>
    <row r="155" spans="1:42" s="3" customFormat="1" ht="43.15" customHeight="1">
      <c r="A155" s="37">
        <v>149</v>
      </c>
      <c r="B155" s="22" t="s">
        <v>26</v>
      </c>
      <c r="C155" s="40" t="s">
        <v>479</v>
      </c>
      <c r="D155" s="21" t="s">
        <v>480</v>
      </c>
      <c r="E155" s="41" t="s">
        <v>481</v>
      </c>
      <c r="F155" s="63">
        <v>2061.67</v>
      </c>
      <c r="G155" s="40" t="s">
        <v>821</v>
      </c>
      <c r="H155" s="21">
        <v>1</v>
      </c>
      <c r="I155" s="64">
        <f t="shared" si="28"/>
        <v>99.04</v>
      </c>
      <c r="J155" s="64">
        <f t="shared" si="29"/>
        <v>99.04</v>
      </c>
      <c r="K155" s="63">
        <v>22355.56</v>
      </c>
      <c r="L155" s="65">
        <f t="shared" si="30"/>
        <v>9.2221800751133107E-2</v>
      </c>
      <c r="M155" s="64">
        <f t="shared" si="31"/>
        <v>99.04</v>
      </c>
      <c r="N155" s="21">
        <f t="shared" si="32"/>
        <v>99.04</v>
      </c>
      <c r="O155" s="40" t="s">
        <v>730</v>
      </c>
      <c r="P155" s="66" t="s">
        <v>731</v>
      </c>
      <c r="Q155" s="66" t="s">
        <v>731</v>
      </c>
      <c r="R155" s="21"/>
      <c r="S155" s="64">
        <f t="shared" si="33"/>
        <v>0.99039999999999995</v>
      </c>
      <c r="T155" s="21" t="str">
        <f t="shared" si="34"/>
        <v>是</v>
      </c>
      <c r="U155" s="21" t="s">
        <v>732</v>
      </c>
      <c r="V155" s="67">
        <v>2500</v>
      </c>
      <c r="W155" s="21">
        <v>1</v>
      </c>
      <c r="X155" s="21">
        <v>0.51347949999999998</v>
      </c>
      <c r="Y155" s="21">
        <f t="shared" si="35"/>
        <v>105.05</v>
      </c>
      <c r="Z155" s="21">
        <f t="shared" si="36"/>
        <v>105.05</v>
      </c>
      <c r="AA155" s="68"/>
      <c r="AB155" s="69"/>
      <c r="AC155" s="71">
        <f t="shared" si="40"/>
        <v>0</v>
      </c>
      <c r="AD155" s="70"/>
      <c r="AE155" s="71">
        <f t="shared" si="41"/>
        <v>0</v>
      </c>
      <c r="AF155" s="21"/>
      <c r="AG155" s="21"/>
      <c r="AH155" s="21"/>
      <c r="AI155" s="21">
        <f t="shared" si="37"/>
        <v>105.05</v>
      </c>
      <c r="AJ155" s="21">
        <f t="shared" si="38"/>
        <v>105.05</v>
      </c>
      <c r="AK155" s="71"/>
      <c r="AL155" s="71"/>
      <c r="AM155" s="72">
        <f t="shared" si="39"/>
        <v>105.05</v>
      </c>
      <c r="AO155" s="73"/>
      <c r="AP155" s="73"/>
    </row>
    <row r="156" spans="1:42" s="3" customFormat="1" ht="43.15" customHeight="1">
      <c r="A156" s="37">
        <v>150</v>
      </c>
      <c r="B156" s="22" t="s">
        <v>26</v>
      </c>
      <c r="C156" s="40" t="s">
        <v>482</v>
      </c>
      <c r="D156" s="21" t="s">
        <v>483</v>
      </c>
      <c r="E156" s="41" t="s">
        <v>484</v>
      </c>
      <c r="F156" s="63">
        <v>331.15</v>
      </c>
      <c r="G156" s="40" t="s">
        <v>822</v>
      </c>
      <c r="H156" s="21">
        <v>1</v>
      </c>
      <c r="I156" s="64">
        <f t="shared" si="28"/>
        <v>99</v>
      </c>
      <c r="J156" s="64">
        <f t="shared" si="29"/>
        <v>99</v>
      </c>
      <c r="K156" s="63">
        <v>3588.04</v>
      </c>
      <c r="L156" s="65">
        <f t="shared" si="30"/>
        <v>9.2292728063232299E-2</v>
      </c>
      <c r="M156" s="64">
        <f t="shared" si="31"/>
        <v>99.04</v>
      </c>
      <c r="N156" s="21">
        <f t="shared" si="32"/>
        <v>99.04</v>
      </c>
      <c r="O156" s="40" t="s">
        <v>730</v>
      </c>
      <c r="P156" s="66" t="s">
        <v>731</v>
      </c>
      <c r="Q156" s="66" t="s">
        <v>731</v>
      </c>
      <c r="R156" s="21"/>
      <c r="S156" s="64">
        <f t="shared" si="33"/>
        <v>0.99019999999999997</v>
      </c>
      <c r="T156" s="21" t="str">
        <f t="shared" si="34"/>
        <v>否</v>
      </c>
      <c r="U156" s="21" t="s">
        <v>732</v>
      </c>
      <c r="V156" s="67">
        <v>4460</v>
      </c>
      <c r="W156" s="21">
        <v>1</v>
      </c>
      <c r="X156" s="21">
        <v>0.51347949999999998</v>
      </c>
      <c r="Y156" s="21">
        <f t="shared" si="35"/>
        <v>16.87</v>
      </c>
      <c r="Z156" s="21">
        <f t="shared" si="36"/>
        <v>16.87</v>
      </c>
      <c r="AA156" s="68"/>
      <c r="AB156" s="69"/>
      <c r="AC156" s="71">
        <f t="shared" si="40"/>
        <v>0</v>
      </c>
      <c r="AD156" s="70"/>
      <c r="AE156" s="71">
        <f t="shared" si="41"/>
        <v>0</v>
      </c>
      <c r="AF156" s="21"/>
      <c r="AG156" s="21"/>
      <c r="AH156" s="21"/>
      <c r="AI156" s="21">
        <f t="shared" si="37"/>
        <v>16.87</v>
      </c>
      <c r="AJ156" s="21">
        <f t="shared" si="38"/>
        <v>16.87</v>
      </c>
      <c r="AK156" s="71"/>
      <c r="AL156" s="71"/>
      <c r="AM156" s="72">
        <f t="shared" si="39"/>
        <v>16.87</v>
      </c>
      <c r="AO156" s="73"/>
      <c r="AP156" s="73"/>
    </row>
    <row r="157" spans="1:42" s="3" customFormat="1" ht="43.15" customHeight="1">
      <c r="A157" s="21">
        <v>151</v>
      </c>
      <c r="B157" s="22" t="s">
        <v>26</v>
      </c>
      <c r="C157" s="40" t="s">
        <v>485</v>
      </c>
      <c r="D157" s="21" t="s">
        <v>486</v>
      </c>
      <c r="E157" s="41" t="s">
        <v>487</v>
      </c>
      <c r="F157" s="63">
        <v>236.64</v>
      </c>
      <c r="G157" s="40" t="s">
        <v>730</v>
      </c>
      <c r="H157" s="21">
        <v>1</v>
      </c>
      <c r="I157" s="64">
        <f t="shared" si="28"/>
        <v>99</v>
      </c>
      <c r="J157" s="64">
        <f t="shared" si="29"/>
        <v>99</v>
      </c>
      <c r="K157" s="63">
        <v>362.05</v>
      </c>
      <c r="L157" s="65">
        <f t="shared" si="30"/>
        <v>0.65361137964369598</v>
      </c>
      <c r="M157" s="64">
        <f t="shared" si="31"/>
        <v>99.29</v>
      </c>
      <c r="N157" s="21">
        <f t="shared" si="32"/>
        <v>99.29</v>
      </c>
      <c r="O157" s="40" t="s">
        <v>730</v>
      </c>
      <c r="P157" s="66" t="s">
        <v>731</v>
      </c>
      <c r="Q157" s="66" t="s">
        <v>731</v>
      </c>
      <c r="R157" s="21"/>
      <c r="S157" s="64">
        <f t="shared" si="33"/>
        <v>0.99150000000000005</v>
      </c>
      <c r="T157" s="21" t="str">
        <f t="shared" si="34"/>
        <v>否</v>
      </c>
      <c r="U157" s="21" t="s">
        <v>735</v>
      </c>
      <c r="V157" s="67" t="s">
        <v>820</v>
      </c>
      <c r="W157" s="21">
        <v>1</v>
      </c>
      <c r="X157" s="21">
        <v>0.51347949999999998</v>
      </c>
      <c r="Y157" s="21">
        <f t="shared" si="35"/>
        <v>12.07</v>
      </c>
      <c r="Z157" s="21">
        <f t="shared" si="36"/>
        <v>12.07</v>
      </c>
      <c r="AA157" s="68"/>
      <c r="AB157" s="69"/>
      <c r="AC157" s="71">
        <f t="shared" si="40"/>
        <v>0</v>
      </c>
      <c r="AD157" s="70"/>
      <c r="AE157" s="71">
        <f t="shared" si="41"/>
        <v>0</v>
      </c>
      <c r="AF157" s="21"/>
      <c r="AG157" s="21"/>
      <c r="AH157" s="21"/>
      <c r="AI157" s="21">
        <f t="shared" si="37"/>
        <v>12.07</v>
      </c>
      <c r="AJ157" s="21">
        <f t="shared" si="38"/>
        <v>12.07</v>
      </c>
      <c r="AK157" s="71"/>
      <c r="AL157" s="71"/>
      <c r="AM157" s="72">
        <f t="shared" si="39"/>
        <v>12.07</v>
      </c>
      <c r="AO157" s="73"/>
      <c r="AP157" s="73"/>
    </row>
    <row r="158" spans="1:42" s="3" customFormat="1" ht="43.15" customHeight="1">
      <c r="A158" s="37">
        <v>152</v>
      </c>
      <c r="B158" s="22" t="s">
        <v>26</v>
      </c>
      <c r="C158" s="40" t="s">
        <v>488</v>
      </c>
      <c r="D158" s="21" t="s">
        <v>489</v>
      </c>
      <c r="E158" s="41" t="s">
        <v>490</v>
      </c>
      <c r="F158" s="63">
        <v>224.5</v>
      </c>
      <c r="G158" s="40" t="s">
        <v>822</v>
      </c>
      <c r="H158" s="21">
        <v>1</v>
      </c>
      <c r="I158" s="64">
        <f t="shared" si="28"/>
        <v>99</v>
      </c>
      <c r="J158" s="64">
        <f t="shared" si="29"/>
        <v>99</v>
      </c>
      <c r="K158" s="63">
        <v>1469.91</v>
      </c>
      <c r="L158" s="65">
        <f t="shared" si="30"/>
        <v>0.152730439278595</v>
      </c>
      <c r="M158" s="64">
        <f t="shared" si="31"/>
        <v>99.07</v>
      </c>
      <c r="N158" s="21">
        <f t="shared" si="32"/>
        <v>99.07</v>
      </c>
      <c r="O158" s="40" t="s">
        <v>730</v>
      </c>
      <c r="P158" s="66" t="s">
        <v>731</v>
      </c>
      <c r="Q158" s="66" t="s">
        <v>731</v>
      </c>
      <c r="R158" s="21"/>
      <c r="S158" s="64">
        <f t="shared" si="33"/>
        <v>0.99039999999999995</v>
      </c>
      <c r="T158" s="21" t="str">
        <f t="shared" si="34"/>
        <v>否</v>
      </c>
      <c r="U158" s="21" t="s">
        <v>735</v>
      </c>
      <c r="V158" s="67" t="s">
        <v>820</v>
      </c>
      <c r="W158" s="21">
        <v>1</v>
      </c>
      <c r="X158" s="21">
        <v>0.51347949999999998</v>
      </c>
      <c r="Y158" s="21">
        <f t="shared" si="35"/>
        <v>11.44</v>
      </c>
      <c r="Z158" s="21">
        <f t="shared" si="36"/>
        <v>11.44</v>
      </c>
      <c r="AA158" s="68"/>
      <c r="AB158" s="69"/>
      <c r="AC158" s="71">
        <f t="shared" si="40"/>
        <v>0</v>
      </c>
      <c r="AD158" s="70"/>
      <c r="AE158" s="71">
        <f t="shared" si="41"/>
        <v>0</v>
      </c>
      <c r="AF158" s="21"/>
      <c r="AG158" s="21"/>
      <c r="AH158" s="21"/>
      <c r="AI158" s="21">
        <f t="shared" si="37"/>
        <v>11.44</v>
      </c>
      <c r="AJ158" s="21">
        <f t="shared" si="38"/>
        <v>11.44</v>
      </c>
      <c r="AK158" s="71"/>
      <c r="AL158" s="71"/>
      <c r="AM158" s="72">
        <f t="shared" si="39"/>
        <v>11.44</v>
      </c>
      <c r="AO158" s="73"/>
      <c r="AP158" s="73"/>
    </row>
    <row r="159" spans="1:42" s="3" customFormat="1" ht="43.15" customHeight="1">
      <c r="A159" s="21">
        <v>153</v>
      </c>
      <c r="B159" s="22" t="s">
        <v>26</v>
      </c>
      <c r="C159" s="40" t="s">
        <v>491</v>
      </c>
      <c r="D159" s="21" t="s">
        <v>492</v>
      </c>
      <c r="E159" s="41" t="s">
        <v>493</v>
      </c>
      <c r="F159" s="63">
        <v>2601.42</v>
      </c>
      <c r="G159" s="40" t="s">
        <v>821</v>
      </c>
      <c r="H159" s="21">
        <v>1</v>
      </c>
      <c r="I159" s="64">
        <f t="shared" si="28"/>
        <v>99.06</v>
      </c>
      <c r="J159" s="64">
        <f t="shared" si="29"/>
        <v>99.06</v>
      </c>
      <c r="K159" s="63">
        <v>12944.51</v>
      </c>
      <c r="L159" s="65">
        <f t="shared" si="30"/>
        <v>0.20096705089648001</v>
      </c>
      <c r="M159" s="64">
        <f t="shared" si="31"/>
        <v>99.09</v>
      </c>
      <c r="N159" s="21">
        <f t="shared" si="32"/>
        <v>99.09</v>
      </c>
      <c r="O159" s="40" t="s">
        <v>730</v>
      </c>
      <c r="P159" s="66" t="s">
        <v>731</v>
      </c>
      <c r="Q159" s="66" t="s">
        <v>731</v>
      </c>
      <c r="R159" s="21"/>
      <c r="S159" s="64">
        <f t="shared" si="33"/>
        <v>0.99080000000000001</v>
      </c>
      <c r="T159" s="21" t="str">
        <f t="shared" si="34"/>
        <v>是</v>
      </c>
      <c r="U159" s="21" t="s">
        <v>732</v>
      </c>
      <c r="V159" s="67">
        <v>11600</v>
      </c>
      <c r="W159" s="21">
        <v>1</v>
      </c>
      <c r="X159" s="21">
        <v>0.51347949999999998</v>
      </c>
      <c r="Y159" s="21">
        <f t="shared" si="35"/>
        <v>132.59</v>
      </c>
      <c r="Z159" s="21">
        <f t="shared" si="36"/>
        <v>132.59</v>
      </c>
      <c r="AA159" s="68" t="s">
        <v>494</v>
      </c>
      <c r="AB159" s="69">
        <v>0.03</v>
      </c>
      <c r="AC159" s="71">
        <f t="shared" si="40"/>
        <v>78.040000000000006</v>
      </c>
      <c r="AD159" s="74">
        <f>X159</f>
        <v>0.51347949999999998</v>
      </c>
      <c r="AE159" s="71">
        <f t="shared" si="41"/>
        <v>40.07</v>
      </c>
      <c r="AF159" s="21"/>
      <c r="AG159" s="21"/>
      <c r="AH159" s="21"/>
      <c r="AI159" s="21">
        <f t="shared" si="37"/>
        <v>172.66</v>
      </c>
      <c r="AJ159" s="21">
        <f t="shared" si="38"/>
        <v>172.66</v>
      </c>
      <c r="AK159" s="71"/>
      <c r="AL159" s="71"/>
      <c r="AM159" s="72">
        <f t="shared" si="39"/>
        <v>172.66</v>
      </c>
      <c r="AN159" s="75"/>
      <c r="AO159" s="73"/>
      <c r="AP159" s="73"/>
    </row>
    <row r="160" spans="1:42" s="3" customFormat="1" ht="43.15" customHeight="1">
      <c r="A160" s="37">
        <v>154</v>
      </c>
      <c r="B160" s="22" t="s">
        <v>26</v>
      </c>
      <c r="C160" s="40" t="s">
        <v>495</v>
      </c>
      <c r="D160" s="21" t="s">
        <v>496</v>
      </c>
      <c r="E160" s="41" t="s">
        <v>497</v>
      </c>
      <c r="F160" s="63">
        <v>1502.2</v>
      </c>
      <c r="G160" s="40" t="s">
        <v>822</v>
      </c>
      <c r="H160" s="21">
        <v>1</v>
      </c>
      <c r="I160" s="64">
        <f t="shared" si="28"/>
        <v>99.03</v>
      </c>
      <c r="J160" s="64">
        <f t="shared" si="29"/>
        <v>99.03</v>
      </c>
      <c r="K160" s="63">
        <v>6749.98</v>
      </c>
      <c r="L160" s="65">
        <f t="shared" si="30"/>
        <v>0.222548807552022</v>
      </c>
      <c r="M160" s="64">
        <f t="shared" si="31"/>
        <v>99.1</v>
      </c>
      <c r="N160" s="21">
        <f t="shared" si="32"/>
        <v>99.1</v>
      </c>
      <c r="O160" s="40" t="s">
        <v>730</v>
      </c>
      <c r="P160" s="66" t="s">
        <v>731</v>
      </c>
      <c r="Q160" s="66" t="s">
        <v>731</v>
      </c>
      <c r="R160" s="21"/>
      <c r="S160" s="64">
        <f t="shared" si="33"/>
        <v>0.99070000000000003</v>
      </c>
      <c r="T160" s="21" t="str">
        <f t="shared" si="34"/>
        <v>是</v>
      </c>
      <c r="U160" s="21" t="s">
        <v>732</v>
      </c>
      <c r="V160" s="67">
        <v>2000</v>
      </c>
      <c r="W160" s="21">
        <v>1</v>
      </c>
      <c r="X160" s="21">
        <v>0.51347949999999998</v>
      </c>
      <c r="Y160" s="21">
        <f t="shared" si="35"/>
        <v>76.56</v>
      </c>
      <c r="Z160" s="21">
        <f t="shared" si="36"/>
        <v>76.56</v>
      </c>
      <c r="AA160" s="68"/>
      <c r="AB160" s="69"/>
      <c r="AC160" s="71">
        <f t="shared" si="40"/>
        <v>0</v>
      </c>
      <c r="AD160" s="70"/>
      <c r="AE160" s="71">
        <f t="shared" si="41"/>
        <v>0</v>
      </c>
      <c r="AF160" s="21"/>
      <c r="AG160" s="21"/>
      <c r="AH160" s="21"/>
      <c r="AI160" s="21">
        <f t="shared" si="37"/>
        <v>76.56</v>
      </c>
      <c r="AJ160" s="21">
        <f t="shared" si="38"/>
        <v>76.56</v>
      </c>
      <c r="AK160" s="71"/>
      <c r="AL160" s="71"/>
      <c r="AM160" s="72">
        <f t="shared" si="39"/>
        <v>76.56</v>
      </c>
      <c r="AO160" s="73"/>
      <c r="AP160" s="73"/>
    </row>
    <row r="161" spans="1:42" s="3" customFormat="1" ht="43.15" customHeight="1">
      <c r="A161" s="37">
        <v>155</v>
      </c>
      <c r="B161" s="22" t="s">
        <v>26</v>
      </c>
      <c r="C161" s="40" t="s">
        <v>498</v>
      </c>
      <c r="D161" s="21" t="s">
        <v>499</v>
      </c>
      <c r="E161" s="41" t="s">
        <v>500</v>
      </c>
      <c r="F161" s="63">
        <v>489.39</v>
      </c>
      <c r="G161" s="40" t="s">
        <v>822</v>
      </c>
      <c r="H161" s="21">
        <v>1</v>
      </c>
      <c r="I161" s="64">
        <f t="shared" si="28"/>
        <v>99.01</v>
      </c>
      <c r="J161" s="64">
        <f t="shared" si="29"/>
        <v>99.01</v>
      </c>
      <c r="K161" s="63">
        <v>710.73</v>
      </c>
      <c r="L161" s="65">
        <f t="shared" si="30"/>
        <v>0.68857371997805095</v>
      </c>
      <c r="M161" s="64">
        <f t="shared" si="31"/>
        <v>99.3</v>
      </c>
      <c r="N161" s="21">
        <f t="shared" si="32"/>
        <v>99.3</v>
      </c>
      <c r="O161" s="40" t="s">
        <v>730</v>
      </c>
      <c r="P161" s="66" t="s">
        <v>731</v>
      </c>
      <c r="Q161" s="66" t="s">
        <v>731</v>
      </c>
      <c r="R161" s="21"/>
      <c r="S161" s="64">
        <f t="shared" si="33"/>
        <v>0.99160000000000004</v>
      </c>
      <c r="T161" s="21" t="str">
        <f t="shared" si="34"/>
        <v>否</v>
      </c>
      <c r="U161" s="21" t="s">
        <v>732</v>
      </c>
      <c r="V161" s="67">
        <v>2000</v>
      </c>
      <c r="W161" s="21">
        <v>1</v>
      </c>
      <c r="X161" s="21">
        <v>0.51347949999999998</v>
      </c>
      <c r="Y161" s="21">
        <f t="shared" si="35"/>
        <v>24.96</v>
      </c>
      <c r="Z161" s="21">
        <f t="shared" si="36"/>
        <v>24.96</v>
      </c>
      <c r="AA161" s="68"/>
      <c r="AB161" s="69"/>
      <c r="AC161" s="71">
        <f t="shared" si="40"/>
        <v>0</v>
      </c>
      <c r="AD161" s="70"/>
      <c r="AE161" s="71">
        <f t="shared" si="41"/>
        <v>0</v>
      </c>
      <c r="AF161" s="21"/>
      <c r="AG161" s="21"/>
      <c r="AH161" s="21"/>
      <c r="AI161" s="21">
        <f t="shared" si="37"/>
        <v>24.96</v>
      </c>
      <c r="AJ161" s="21">
        <f t="shared" si="38"/>
        <v>24.96</v>
      </c>
      <c r="AK161" s="71"/>
      <c r="AL161" s="71"/>
      <c r="AM161" s="72">
        <f t="shared" si="39"/>
        <v>24.96</v>
      </c>
      <c r="AO161" s="73"/>
      <c r="AP161" s="73"/>
    </row>
    <row r="162" spans="1:42" s="3" customFormat="1" ht="43.15" customHeight="1">
      <c r="A162" s="21">
        <v>156</v>
      </c>
      <c r="B162" s="22" t="s">
        <v>26</v>
      </c>
      <c r="C162" s="40" t="s">
        <v>501</v>
      </c>
      <c r="D162" s="21" t="s">
        <v>502</v>
      </c>
      <c r="E162" s="41" t="s">
        <v>503</v>
      </c>
      <c r="F162" s="63">
        <v>239.56</v>
      </c>
      <c r="G162" s="40" t="s">
        <v>822</v>
      </c>
      <c r="H162" s="21">
        <v>1</v>
      </c>
      <c r="I162" s="64">
        <f t="shared" si="28"/>
        <v>99</v>
      </c>
      <c r="J162" s="64">
        <f t="shared" si="29"/>
        <v>99</v>
      </c>
      <c r="K162" s="63">
        <v>1484.54</v>
      </c>
      <c r="L162" s="65">
        <f t="shared" si="30"/>
        <v>0.161369851940668</v>
      </c>
      <c r="M162" s="64">
        <f t="shared" si="31"/>
        <v>99.07</v>
      </c>
      <c r="N162" s="21">
        <f t="shared" si="32"/>
        <v>99.07</v>
      </c>
      <c r="O162" s="40" t="s">
        <v>730</v>
      </c>
      <c r="P162" s="66" t="s">
        <v>731</v>
      </c>
      <c r="Q162" s="66" t="s">
        <v>731</v>
      </c>
      <c r="R162" s="21"/>
      <c r="S162" s="64">
        <f t="shared" si="33"/>
        <v>0.99039999999999995</v>
      </c>
      <c r="T162" s="21" t="str">
        <f t="shared" si="34"/>
        <v>否</v>
      </c>
      <c r="U162" s="21" t="s">
        <v>735</v>
      </c>
      <c r="V162" s="67" t="s">
        <v>820</v>
      </c>
      <c r="W162" s="21">
        <v>1</v>
      </c>
      <c r="X162" s="21">
        <v>0.51347949999999998</v>
      </c>
      <c r="Y162" s="21">
        <f t="shared" si="35"/>
        <v>12.21</v>
      </c>
      <c r="Z162" s="21">
        <f t="shared" si="36"/>
        <v>12.21</v>
      </c>
      <c r="AA162" s="68"/>
      <c r="AB162" s="69"/>
      <c r="AC162" s="71">
        <f t="shared" si="40"/>
        <v>0</v>
      </c>
      <c r="AD162" s="70"/>
      <c r="AE162" s="71">
        <f t="shared" si="41"/>
        <v>0</v>
      </c>
      <c r="AF162" s="21"/>
      <c r="AG162" s="21"/>
      <c r="AH162" s="21"/>
      <c r="AI162" s="21">
        <f t="shared" si="37"/>
        <v>12.21</v>
      </c>
      <c r="AJ162" s="21">
        <f t="shared" si="38"/>
        <v>12.21</v>
      </c>
      <c r="AK162" s="71"/>
      <c r="AL162" s="71"/>
      <c r="AM162" s="72">
        <f t="shared" si="39"/>
        <v>12.21</v>
      </c>
      <c r="AO162" s="73"/>
      <c r="AP162" s="73"/>
    </row>
    <row r="163" spans="1:42" s="3" customFormat="1" ht="43.15" customHeight="1">
      <c r="A163" s="37">
        <v>157</v>
      </c>
      <c r="B163" s="22" t="s">
        <v>26</v>
      </c>
      <c r="C163" s="40" t="s">
        <v>504</v>
      </c>
      <c r="D163" s="21" t="s">
        <v>505</v>
      </c>
      <c r="E163" s="41" t="s">
        <v>506</v>
      </c>
      <c r="F163" s="63">
        <v>656.33</v>
      </c>
      <c r="G163" s="40" t="s">
        <v>821</v>
      </c>
      <c r="H163" s="21">
        <v>1</v>
      </c>
      <c r="I163" s="64">
        <f t="shared" si="28"/>
        <v>99.01</v>
      </c>
      <c r="J163" s="64">
        <f t="shared" si="29"/>
        <v>99.01</v>
      </c>
      <c r="K163" s="63">
        <v>7350.02</v>
      </c>
      <c r="L163" s="65">
        <f t="shared" si="30"/>
        <v>8.9296355656175094E-2</v>
      </c>
      <c r="M163" s="64">
        <f t="shared" si="31"/>
        <v>99.04</v>
      </c>
      <c r="N163" s="21">
        <f t="shared" si="32"/>
        <v>99.04</v>
      </c>
      <c r="O163" s="40" t="s">
        <v>730</v>
      </c>
      <c r="P163" s="66" t="s">
        <v>731</v>
      </c>
      <c r="Q163" s="66" t="s">
        <v>731</v>
      </c>
      <c r="R163" s="21"/>
      <c r="S163" s="64">
        <f t="shared" si="33"/>
        <v>0.99029999999999996</v>
      </c>
      <c r="T163" s="21" t="str">
        <f t="shared" si="34"/>
        <v>是</v>
      </c>
      <c r="U163" s="21" t="s">
        <v>732</v>
      </c>
      <c r="V163" s="67">
        <v>12000</v>
      </c>
      <c r="W163" s="21">
        <v>1</v>
      </c>
      <c r="X163" s="21">
        <v>0.51347949999999998</v>
      </c>
      <c r="Y163" s="21">
        <f t="shared" si="35"/>
        <v>33.44</v>
      </c>
      <c r="Z163" s="21">
        <f t="shared" si="36"/>
        <v>33.44</v>
      </c>
      <c r="AA163" s="68"/>
      <c r="AB163" s="69"/>
      <c r="AC163" s="71">
        <f t="shared" si="40"/>
        <v>0</v>
      </c>
      <c r="AD163" s="70"/>
      <c r="AE163" s="71">
        <f t="shared" si="41"/>
        <v>0</v>
      </c>
      <c r="AF163" s="21"/>
      <c r="AG163" s="21"/>
      <c r="AH163" s="21"/>
      <c r="AI163" s="21">
        <f t="shared" si="37"/>
        <v>33.44</v>
      </c>
      <c r="AJ163" s="21">
        <f t="shared" si="38"/>
        <v>33.44</v>
      </c>
      <c r="AK163" s="71"/>
      <c r="AL163" s="71"/>
      <c r="AM163" s="72">
        <f t="shared" si="39"/>
        <v>33.44</v>
      </c>
      <c r="AO163" s="73"/>
      <c r="AP163" s="73"/>
    </row>
    <row r="164" spans="1:42" s="3" customFormat="1" ht="43.15" customHeight="1">
      <c r="A164" s="21">
        <v>158</v>
      </c>
      <c r="B164" s="22" t="s">
        <v>26</v>
      </c>
      <c r="C164" s="40" t="s">
        <v>507</v>
      </c>
      <c r="D164" s="21" t="s">
        <v>508</v>
      </c>
      <c r="E164" s="41" t="s">
        <v>509</v>
      </c>
      <c r="F164" s="63">
        <v>322.16000000000003</v>
      </c>
      <c r="G164" s="40" t="s">
        <v>821</v>
      </c>
      <c r="H164" s="21">
        <v>1</v>
      </c>
      <c r="I164" s="64">
        <f t="shared" si="28"/>
        <v>99</v>
      </c>
      <c r="J164" s="64">
        <f t="shared" si="29"/>
        <v>99</v>
      </c>
      <c r="K164" s="63">
        <v>2834.51</v>
      </c>
      <c r="L164" s="65">
        <f t="shared" si="30"/>
        <v>0.113656328607061</v>
      </c>
      <c r="M164" s="64">
        <f t="shared" si="31"/>
        <v>99.05</v>
      </c>
      <c r="N164" s="21">
        <f t="shared" si="32"/>
        <v>99.05</v>
      </c>
      <c r="O164" s="40" t="s">
        <v>730</v>
      </c>
      <c r="P164" s="66" t="s">
        <v>731</v>
      </c>
      <c r="Q164" s="66" t="s">
        <v>731</v>
      </c>
      <c r="R164" s="21"/>
      <c r="S164" s="64">
        <f t="shared" si="33"/>
        <v>0.99029999999999996</v>
      </c>
      <c r="T164" s="21" t="str">
        <f t="shared" si="34"/>
        <v>否</v>
      </c>
      <c r="U164" s="21" t="s">
        <v>735</v>
      </c>
      <c r="V164" s="67" t="s">
        <v>820</v>
      </c>
      <c r="W164" s="21">
        <v>1</v>
      </c>
      <c r="X164" s="21">
        <v>0.51347949999999998</v>
      </c>
      <c r="Y164" s="21">
        <f t="shared" si="35"/>
        <v>16.41</v>
      </c>
      <c r="Z164" s="21">
        <f t="shared" si="36"/>
        <v>16.41</v>
      </c>
      <c r="AA164" s="68"/>
      <c r="AB164" s="69"/>
      <c r="AC164" s="71">
        <f t="shared" si="40"/>
        <v>0</v>
      </c>
      <c r="AD164" s="70"/>
      <c r="AE164" s="71">
        <f t="shared" si="41"/>
        <v>0</v>
      </c>
      <c r="AF164" s="21"/>
      <c r="AG164" s="21"/>
      <c r="AH164" s="21"/>
      <c r="AI164" s="21">
        <f t="shared" si="37"/>
        <v>16.41</v>
      </c>
      <c r="AJ164" s="21">
        <f t="shared" si="38"/>
        <v>16.41</v>
      </c>
      <c r="AK164" s="71"/>
      <c r="AL164" s="71"/>
      <c r="AM164" s="72">
        <f t="shared" si="39"/>
        <v>16.41</v>
      </c>
      <c r="AO164" s="73"/>
      <c r="AP164" s="73"/>
    </row>
    <row r="165" spans="1:42" s="3" customFormat="1" ht="43.15" customHeight="1">
      <c r="A165" s="37">
        <v>159</v>
      </c>
      <c r="B165" s="22" t="s">
        <v>26</v>
      </c>
      <c r="C165" s="40" t="s">
        <v>510</v>
      </c>
      <c r="D165" s="21" t="s">
        <v>511</v>
      </c>
      <c r="E165" s="41" t="s">
        <v>512</v>
      </c>
      <c r="F165" s="63">
        <v>518.11</v>
      </c>
      <c r="G165" s="40" t="s">
        <v>821</v>
      </c>
      <c r="H165" s="21">
        <v>1</v>
      </c>
      <c r="I165" s="64">
        <f t="shared" si="28"/>
        <v>99.01</v>
      </c>
      <c r="J165" s="64">
        <f t="shared" si="29"/>
        <v>99.01</v>
      </c>
      <c r="K165" s="63">
        <v>13771.16</v>
      </c>
      <c r="L165" s="65">
        <f t="shared" si="30"/>
        <v>3.7622829158908903E-2</v>
      </c>
      <c r="M165" s="64">
        <f t="shared" si="31"/>
        <v>99.02</v>
      </c>
      <c r="N165" s="21">
        <f t="shared" si="32"/>
        <v>99.02</v>
      </c>
      <c r="O165" s="40" t="s">
        <v>730</v>
      </c>
      <c r="P165" s="66" t="s">
        <v>731</v>
      </c>
      <c r="Q165" s="66" t="s">
        <v>731</v>
      </c>
      <c r="R165" s="21"/>
      <c r="S165" s="64">
        <f t="shared" si="33"/>
        <v>0.99019999999999997</v>
      </c>
      <c r="T165" s="21" t="str">
        <f t="shared" si="34"/>
        <v>是</v>
      </c>
      <c r="U165" s="21" t="s">
        <v>732</v>
      </c>
      <c r="V165" s="67">
        <v>17305</v>
      </c>
      <c r="W165" s="21">
        <v>1</v>
      </c>
      <c r="X165" s="21">
        <v>0.51347949999999998</v>
      </c>
      <c r="Y165" s="21">
        <f t="shared" si="35"/>
        <v>26.4</v>
      </c>
      <c r="Z165" s="21">
        <f t="shared" si="36"/>
        <v>26.4</v>
      </c>
      <c r="AA165" s="68"/>
      <c r="AB165" s="69"/>
      <c r="AC165" s="71">
        <f t="shared" si="40"/>
        <v>0</v>
      </c>
      <c r="AD165" s="70"/>
      <c r="AE165" s="71">
        <f t="shared" si="41"/>
        <v>0</v>
      </c>
      <c r="AF165" s="21"/>
      <c r="AG165" s="21"/>
      <c r="AH165" s="21"/>
      <c r="AI165" s="21">
        <f t="shared" si="37"/>
        <v>26.4</v>
      </c>
      <c r="AJ165" s="21">
        <f t="shared" si="38"/>
        <v>26.4</v>
      </c>
      <c r="AK165" s="71"/>
      <c r="AL165" s="71"/>
      <c r="AM165" s="72">
        <f t="shared" si="39"/>
        <v>26.4</v>
      </c>
      <c r="AO165" s="73"/>
      <c r="AP165" s="73"/>
    </row>
    <row r="166" spans="1:42" s="3" customFormat="1" ht="43.15" customHeight="1">
      <c r="A166" s="37">
        <v>160</v>
      </c>
      <c r="B166" s="22" t="s">
        <v>26</v>
      </c>
      <c r="C166" s="40" t="s">
        <v>513</v>
      </c>
      <c r="D166" s="21" t="s">
        <v>514</v>
      </c>
      <c r="E166" s="41" t="s">
        <v>515</v>
      </c>
      <c r="F166" s="63">
        <v>480.2</v>
      </c>
      <c r="G166" s="40" t="s">
        <v>730</v>
      </c>
      <c r="H166" s="21">
        <v>1</v>
      </c>
      <c r="I166" s="64">
        <f t="shared" si="28"/>
        <v>99.01</v>
      </c>
      <c r="J166" s="64">
        <f t="shared" si="29"/>
        <v>99.01</v>
      </c>
      <c r="K166" s="63">
        <v>7.79</v>
      </c>
      <c r="L166" s="65">
        <f t="shared" si="30"/>
        <v>1</v>
      </c>
      <c r="M166" s="64">
        <f t="shared" si="31"/>
        <v>99.44</v>
      </c>
      <c r="N166" s="21">
        <f t="shared" si="32"/>
        <v>99.44</v>
      </c>
      <c r="O166" s="40" t="s">
        <v>730</v>
      </c>
      <c r="P166" s="66" t="s">
        <v>731</v>
      </c>
      <c r="Q166" s="66" t="s">
        <v>731</v>
      </c>
      <c r="R166" s="21"/>
      <c r="S166" s="64">
        <f t="shared" si="33"/>
        <v>0.99229999999999996</v>
      </c>
      <c r="T166" s="21" t="str">
        <f t="shared" si="34"/>
        <v>否</v>
      </c>
      <c r="U166" s="21" t="s">
        <v>735</v>
      </c>
      <c r="V166" s="67" t="s">
        <v>820</v>
      </c>
      <c r="W166" s="21">
        <v>1</v>
      </c>
      <c r="X166" s="21">
        <v>0.51347949999999998</v>
      </c>
      <c r="Y166" s="21">
        <f t="shared" si="35"/>
        <v>24.51</v>
      </c>
      <c r="Z166" s="21">
        <f t="shared" si="36"/>
        <v>24.51</v>
      </c>
      <c r="AA166" s="68"/>
      <c r="AB166" s="69"/>
      <c r="AC166" s="71">
        <f t="shared" si="40"/>
        <v>0</v>
      </c>
      <c r="AD166" s="70"/>
      <c r="AE166" s="71">
        <f t="shared" si="41"/>
        <v>0</v>
      </c>
      <c r="AF166" s="21"/>
      <c r="AG166" s="21"/>
      <c r="AH166" s="21"/>
      <c r="AI166" s="21">
        <f t="shared" si="37"/>
        <v>24.51</v>
      </c>
      <c r="AJ166" s="21">
        <f t="shared" si="38"/>
        <v>24.51</v>
      </c>
      <c r="AK166" s="71"/>
      <c r="AL166" s="71"/>
      <c r="AM166" s="72">
        <f t="shared" si="39"/>
        <v>24.51</v>
      </c>
      <c r="AO166" s="73"/>
      <c r="AP166" s="73"/>
    </row>
    <row r="167" spans="1:42" s="3" customFormat="1" ht="43.15" customHeight="1">
      <c r="A167" s="21">
        <v>161</v>
      </c>
      <c r="B167" s="22" t="s">
        <v>26</v>
      </c>
      <c r="C167" s="40" t="s">
        <v>516</v>
      </c>
      <c r="D167" s="21" t="s">
        <v>517</v>
      </c>
      <c r="E167" s="41" t="s">
        <v>518</v>
      </c>
      <c r="F167" s="63">
        <v>431.52</v>
      </c>
      <c r="G167" s="40" t="s">
        <v>822</v>
      </c>
      <c r="H167" s="21">
        <v>1</v>
      </c>
      <c r="I167" s="64">
        <f t="shared" si="28"/>
        <v>99.01</v>
      </c>
      <c r="J167" s="64">
        <f t="shared" si="29"/>
        <v>99.01</v>
      </c>
      <c r="K167" s="63">
        <v>7901.03</v>
      </c>
      <c r="L167" s="65">
        <f t="shared" si="30"/>
        <v>5.4615664033676597E-2</v>
      </c>
      <c r="M167" s="64">
        <f t="shared" si="31"/>
        <v>99.02</v>
      </c>
      <c r="N167" s="21">
        <f t="shared" si="32"/>
        <v>99.02</v>
      </c>
      <c r="O167" s="40" t="s">
        <v>730</v>
      </c>
      <c r="P167" s="66" t="s">
        <v>731</v>
      </c>
      <c r="Q167" s="66" t="s">
        <v>731</v>
      </c>
      <c r="R167" s="21"/>
      <c r="S167" s="64">
        <f t="shared" si="33"/>
        <v>0.99019999999999997</v>
      </c>
      <c r="T167" s="21" t="str">
        <f t="shared" si="34"/>
        <v>否</v>
      </c>
      <c r="U167" s="21" t="s">
        <v>732</v>
      </c>
      <c r="V167" s="67">
        <v>1500</v>
      </c>
      <c r="W167" s="21">
        <v>1</v>
      </c>
      <c r="X167" s="21">
        <v>0.51347949999999998</v>
      </c>
      <c r="Y167" s="21">
        <f t="shared" si="35"/>
        <v>21.98</v>
      </c>
      <c r="Z167" s="21">
        <f t="shared" si="36"/>
        <v>21.98</v>
      </c>
      <c r="AA167" s="68"/>
      <c r="AB167" s="69"/>
      <c r="AC167" s="71">
        <f t="shared" si="40"/>
        <v>0</v>
      </c>
      <c r="AD167" s="70"/>
      <c r="AE167" s="71">
        <f t="shared" si="41"/>
        <v>0</v>
      </c>
      <c r="AF167" s="21"/>
      <c r="AG167" s="21"/>
      <c r="AH167" s="21"/>
      <c r="AI167" s="21">
        <f t="shared" si="37"/>
        <v>21.98</v>
      </c>
      <c r="AJ167" s="21">
        <f t="shared" si="38"/>
        <v>21.98</v>
      </c>
      <c r="AK167" s="71"/>
      <c r="AL167" s="71"/>
      <c r="AM167" s="72">
        <f t="shared" si="39"/>
        <v>21.98</v>
      </c>
      <c r="AO167" s="73"/>
      <c r="AP167" s="73"/>
    </row>
    <row r="168" spans="1:42" s="3" customFormat="1" ht="43.15" customHeight="1">
      <c r="A168" s="21">
        <v>162</v>
      </c>
      <c r="B168" s="22" t="s">
        <v>26</v>
      </c>
      <c r="C168" s="40" t="s">
        <v>519</v>
      </c>
      <c r="D168" s="21" t="s">
        <v>520</v>
      </c>
      <c r="E168" s="41" t="s">
        <v>521</v>
      </c>
      <c r="F168" s="63">
        <v>492.29</v>
      </c>
      <c r="G168" s="40" t="s">
        <v>822</v>
      </c>
      <c r="H168" s="21">
        <v>1</v>
      </c>
      <c r="I168" s="64">
        <f t="shared" si="28"/>
        <v>99.01</v>
      </c>
      <c r="J168" s="64">
        <f t="shared" si="29"/>
        <v>99.01</v>
      </c>
      <c r="K168" s="63">
        <v>15939.11</v>
      </c>
      <c r="L168" s="65">
        <f t="shared" si="30"/>
        <v>3.0885664256034399E-2</v>
      </c>
      <c r="M168" s="64">
        <f t="shared" si="31"/>
        <v>99.01</v>
      </c>
      <c r="N168" s="21">
        <f t="shared" si="32"/>
        <v>99.01</v>
      </c>
      <c r="O168" s="40" t="s">
        <v>730</v>
      </c>
      <c r="P168" s="66" t="s">
        <v>731</v>
      </c>
      <c r="Q168" s="66" t="s">
        <v>731</v>
      </c>
      <c r="R168" s="21"/>
      <c r="S168" s="64">
        <f t="shared" si="33"/>
        <v>0.99009999999999998</v>
      </c>
      <c r="T168" s="21" t="str">
        <f t="shared" si="34"/>
        <v>否</v>
      </c>
      <c r="U168" s="21" t="s">
        <v>732</v>
      </c>
      <c r="V168" s="67">
        <v>2000</v>
      </c>
      <c r="W168" s="21">
        <v>1</v>
      </c>
      <c r="X168" s="21">
        <v>0.51347949999999998</v>
      </c>
      <c r="Y168" s="21">
        <f t="shared" si="35"/>
        <v>25.08</v>
      </c>
      <c r="Z168" s="21">
        <f t="shared" si="36"/>
        <v>25.08</v>
      </c>
      <c r="AA168" s="68"/>
      <c r="AB168" s="69"/>
      <c r="AC168" s="71">
        <f t="shared" si="40"/>
        <v>0</v>
      </c>
      <c r="AD168" s="70"/>
      <c r="AE168" s="71">
        <f t="shared" si="41"/>
        <v>0</v>
      </c>
      <c r="AF168" s="21"/>
      <c r="AG168" s="21"/>
      <c r="AH168" s="21"/>
      <c r="AI168" s="21">
        <f t="shared" si="37"/>
        <v>25.08</v>
      </c>
      <c r="AJ168" s="21">
        <f t="shared" si="38"/>
        <v>25.08</v>
      </c>
      <c r="AK168" s="71"/>
      <c r="AL168" s="71"/>
      <c r="AM168" s="72">
        <f t="shared" si="39"/>
        <v>25.08</v>
      </c>
      <c r="AO168" s="73"/>
      <c r="AP168" s="73"/>
    </row>
    <row r="169" spans="1:42" s="3" customFormat="1" ht="43.15" customHeight="1">
      <c r="A169" s="37">
        <v>163</v>
      </c>
      <c r="B169" s="22" t="s">
        <v>26</v>
      </c>
      <c r="C169" s="40" t="s">
        <v>522</v>
      </c>
      <c r="D169" s="21" t="s">
        <v>523</v>
      </c>
      <c r="E169" s="41" t="s">
        <v>524</v>
      </c>
      <c r="F169" s="63">
        <v>249.21</v>
      </c>
      <c r="G169" s="40" t="s">
        <v>822</v>
      </c>
      <c r="H169" s="21">
        <v>1</v>
      </c>
      <c r="I169" s="64">
        <f t="shared" si="28"/>
        <v>99</v>
      </c>
      <c r="J169" s="64">
        <f t="shared" si="29"/>
        <v>99</v>
      </c>
      <c r="K169" s="63">
        <v>9086.15</v>
      </c>
      <c r="L169" s="65">
        <f t="shared" si="30"/>
        <v>2.7427458274406701E-2</v>
      </c>
      <c r="M169" s="64">
        <f t="shared" si="31"/>
        <v>99.01</v>
      </c>
      <c r="N169" s="21">
        <f t="shared" si="32"/>
        <v>99.01</v>
      </c>
      <c r="O169" s="40" t="s">
        <v>730</v>
      </c>
      <c r="P169" s="66" t="s">
        <v>731</v>
      </c>
      <c r="Q169" s="66" t="s">
        <v>731</v>
      </c>
      <c r="R169" s="21"/>
      <c r="S169" s="64">
        <f t="shared" si="33"/>
        <v>0.99009999999999998</v>
      </c>
      <c r="T169" s="21" t="str">
        <f t="shared" si="34"/>
        <v>否</v>
      </c>
      <c r="U169" s="21" t="s">
        <v>732</v>
      </c>
      <c r="V169" s="67">
        <v>1500</v>
      </c>
      <c r="W169" s="21">
        <v>1</v>
      </c>
      <c r="X169" s="21">
        <v>0.51347949999999998</v>
      </c>
      <c r="Y169" s="21">
        <f t="shared" si="35"/>
        <v>12.7</v>
      </c>
      <c r="Z169" s="21">
        <f t="shared" si="36"/>
        <v>12.7</v>
      </c>
      <c r="AA169" s="68"/>
      <c r="AB169" s="69"/>
      <c r="AC169" s="71">
        <f t="shared" si="40"/>
        <v>0</v>
      </c>
      <c r="AD169" s="70"/>
      <c r="AE169" s="71">
        <f t="shared" si="41"/>
        <v>0</v>
      </c>
      <c r="AF169" s="21"/>
      <c r="AG169" s="21"/>
      <c r="AH169" s="21"/>
      <c r="AI169" s="21">
        <f t="shared" si="37"/>
        <v>12.7</v>
      </c>
      <c r="AJ169" s="21">
        <f t="shared" si="38"/>
        <v>12.7</v>
      </c>
      <c r="AK169" s="71"/>
      <c r="AL169" s="71"/>
      <c r="AM169" s="72">
        <f t="shared" si="39"/>
        <v>12.7</v>
      </c>
      <c r="AO169" s="73"/>
      <c r="AP169" s="73"/>
    </row>
    <row r="170" spans="1:42" s="3" customFormat="1" ht="43.15" customHeight="1">
      <c r="A170" s="37">
        <v>164</v>
      </c>
      <c r="B170" s="22" t="s">
        <v>26</v>
      </c>
      <c r="C170" s="40" t="s">
        <v>525</v>
      </c>
      <c r="D170" s="21" t="s">
        <v>526</v>
      </c>
      <c r="E170" s="41" t="s">
        <v>527</v>
      </c>
      <c r="F170" s="63">
        <v>1027.74</v>
      </c>
      <c r="G170" s="40" t="s">
        <v>822</v>
      </c>
      <c r="H170" s="21">
        <v>1</v>
      </c>
      <c r="I170" s="64">
        <f t="shared" si="28"/>
        <v>99.02</v>
      </c>
      <c r="J170" s="64">
        <f t="shared" si="29"/>
        <v>99.02</v>
      </c>
      <c r="K170" s="63">
        <v>43364.11</v>
      </c>
      <c r="L170" s="65">
        <f t="shared" si="30"/>
        <v>2.37002442803507E-2</v>
      </c>
      <c r="M170" s="64">
        <f t="shared" si="31"/>
        <v>99.01</v>
      </c>
      <c r="N170" s="21">
        <f t="shared" si="32"/>
        <v>99.01</v>
      </c>
      <c r="O170" s="40" t="s">
        <v>730</v>
      </c>
      <c r="P170" s="66" t="s">
        <v>731</v>
      </c>
      <c r="Q170" s="66" t="s">
        <v>731</v>
      </c>
      <c r="R170" s="21"/>
      <c r="S170" s="64">
        <f t="shared" si="33"/>
        <v>0.99019999999999997</v>
      </c>
      <c r="T170" s="21" t="str">
        <f t="shared" si="34"/>
        <v>是</v>
      </c>
      <c r="U170" s="21" t="s">
        <v>732</v>
      </c>
      <c r="V170" s="67">
        <v>9500</v>
      </c>
      <c r="W170" s="21">
        <v>1</v>
      </c>
      <c r="X170" s="21">
        <v>0.51347949999999998</v>
      </c>
      <c r="Y170" s="21">
        <f t="shared" si="35"/>
        <v>52.36</v>
      </c>
      <c r="Z170" s="21">
        <f t="shared" si="36"/>
        <v>52.36</v>
      </c>
      <c r="AA170" s="68"/>
      <c r="AB170" s="69"/>
      <c r="AC170" s="71">
        <f t="shared" si="40"/>
        <v>0</v>
      </c>
      <c r="AD170" s="70"/>
      <c r="AE170" s="71">
        <f t="shared" si="41"/>
        <v>0</v>
      </c>
      <c r="AF170" s="21"/>
      <c r="AG170" s="21"/>
      <c r="AH170" s="21"/>
      <c r="AI170" s="21">
        <f t="shared" si="37"/>
        <v>52.36</v>
      </c>
      <c r="AJ170" s="21">
        <f t="shared" si="38"/>
        <v>52.36</v>
      </c>
      <c r="AK170" s="71"/>
      <c r="AL170" s="71"/>
      <c r="AM170" s="72">
        <f t="shared" si="39"/>
        <v>52.36</v>
      </c>
      <c r="AO170" s="73"/>
      <c r="AP170" s="73"/>
    </row>
    <row r="171" spans="1:42" s="3" customFormat="1" ht="43.15" customHeight="1">
      <c r="A171" s="21">
        <v>165</v>
      </c>
      <c r="B171" s="22" t="s">
        <v>26</v>
      </c>
      <c r="C171" s="40" t="s">
        <v>528</v>
      </c>
      <c r="D171" s="21" t="s">
        <v>529</v>
      </c>
      <c r="E171" s="41" t="s">
        <v>530</v>
      </c>
      <c r="F171" s="63">
        <v>746.61</v>
      </c>
      <c r="G171" s="40" t="s">
        <v>822</v>
      </c>
      <c r="H171" s="21">
        <v>1</v>
      </c>
      <c r="I171" s="64">
        <f t="shared" si="28"/>
        <v>99.01</v>
      </c>
      <c r="J171" s="64">
        <f t="shared" si="29"/>
        <v>99.01</v>
      </c>
      <c r="K171" s="63">
        <v>7594.18</v>
      </c>
      <c r="L171" s="65">
        <f t="shared" si="30"/>
        <v>9.8313445296266302E-2</v>
      </c>
      <c r="M171" s="64">
        <f t="shared" si="31"/>
        <v>99.04</v>
      </c>
      <c r="N171" s="21">
        <f t="shared" si="32"/>
        <v>99.04</v>
      </c>
      <c r="O171" s="40" t="s">
        <v>730</v>
      </c>
      <c r="P171" s="66" t="s">
        <v>731</v>
      </c>
      <c r="Q171" s="66" t="s">
        <v>731</v>
      </c>
      <c r="R171" s="21"/>
      <c r="S171" s="64">
        <f t="shared" si="33"/>
        <v>0.99029999999999996</v>
      </c>
      <c r="T171" s="21" t="str">
        <f t="shared" si="34"/>
        <v>是</v>
      </c>
      <c r="U171" s="21" t="s">
        <v>732</v>
      </c>
      <c r="V171" s="67">
        <v>1200</v>
      </c>
      <c r="W171" s="21">
        <v>1</v>
      </c>
      <c r="X171" s="21">
        <v>0.51347949999999998</v>
      </c>
      <c r="Y171" s="21">
        <f t="shared" si="35"/>
        <v>38.04</v>
      </c>
      <c r="Z171" s="21">
        <f t="shared" si="36"/>
        <v>38.04</v>
      </c>
      <c r="AA171" s="68"/>
      <c r="AB171" s="69"/>
      <c r="AC171" s="71">
        <f t="shared" si="40"/>
        <v>0</v>
      </c>
      <c r="AD171" s="70"/>
      <c r="AE171" s="71">
        <f t="shared" si="41"/>
        <v>0</v>
      </c>
      <c r="AF171" s="21"/>
      <c r="AG171" s="21"/>
      <c r="AH171" s="21"/>
      <c r="AI171" s="21">
        <f t="shared" si="37"/>
        <v>38.04</v>
      </c>
      <c r="AJ171" s="21">
        <f t="shared" si="38"/>
        <v>38.04</v>
      </c>
      <c r="AK171" s="71"/>
      <c r="AL171" s="71"/>
      <c r="AM171" s="72">
        <f t="shared" si="39"/>
        <v>38.04</v>
      </c>
      <c r="AO171" s="73"/>
      <c r="AP171" s="73"/>
    </row>
    <row r="172" spans="1:42" s="3" customFormat="1" ht="43.15" customHeight="1">
      <c r="A172" s="37">
        <v>166</v>
      </c>
      <c r="B172" s="22" t="s">
        <v>26</v>
      </c>
      <c r="C172" s="40" t="s">
        <v>531</v>
      </c>
      <c r="D172" s="21" t="s">
        <v>532</v>
      </c>
      <c r="E172" s="41" t="s">
        <v>533</v>
      </c>
      <c r="F172" s="63">
        <v>359.75</v>
      </c>
      <c r="G172" s="40" t="s">
        <v>822</v>
      </c>
      <c r="H172" s="21">
        <v>1</v>
      </c>
      <c r="I172" s="64">
        <f t="shared" si="28"/>
        <v>99</v>
      </c>
      <c r="J172" s="64">
        <f t="shared" si="29"/>
        <v>99</v>
      </c>
      <c r="K172" s="63">
        <v>17798.05</v>
      </c>
      <c r="L172" s="65">
        <f t="shared" si="30"/>
        <v>2.0212888490593099E-2</v>
      </c>
      <c r="M172" s="64">
        <f t="shared" si="31"/>
        <v>99.01</v>
      </c>
      <c r="N172" s="21">
        <f t="shared" si="32"/>
        <v>99.01</v>
      </c>
      <c r="O172" s="40" t="s">
        <v>730</v>
      </c>
      <c r="P172" s="66" t="s">
        <v>731</v>
      </c>
      <c r="Q172" s="66" t="s">
        <v>731</v>
      </c>
      <c r="R172" s="21"/>
      <c r="S172" s="64">
        <f t="shared" si="33"/>
        <v>0.99009999999999998</v>
      </c>
      <c r="T172" s="21" t="str">
        <f t="shared" si="34"/>
        <v>否</v>
      </c>
      <c r="U172" s="21" t="s">
        <v>732</v>
      </c>
      <c r="V172" s="67">
        <v>2000</v>
      </c>
      <c r="W172" s="21">
        <v>1</v>
      </c>
      <c r="X172" s="21">
        <v>0.51347949999999998</v>
      </c>
      <c r="Y172" s="21">
        <f t="shared" si="35"/>
        <v>18.329999999999998</v>
      </c>
      <c r="Z172" s="21">
        <f t="shared" si="36"/>
        <v>18.329999999999998</v>
      </c>
      <c r="AA172" s="68"/>
      <c r="AB172" s="69"/>
      <c r="AC172" s="71">
        <f t="shared" si="40"/>
        <v>0</v>
      </c>
      <c r="AD172" s="70"/>
      <c r="AE172" s="71">
        <f t="shared" si="41"/>
        <v>0</v>
      </c>
      <c r="AF172" s="21"/>
      <c r="AG172" s="21"/>
      <c r="AH172" s="21"/>
      <c r="AI172" s="21">
        <f t="shared" si="37"/>
        <v>18.329999999999998</v>
      </c>
      <c r="AJ172" s="21">
        <f t="shared" si="38"/>
        <v>18.329999999999998</v>
      </c>
      <c r="AK172" s="71"/>
      <c r="AL172" s="71"/>
      <c r="AM172" s="72">
        <f t="shared" si="39"/>
        <v>18.329999999999998</v>
      </c>
      <c r="AO172" s="73"/>
      <c r="AP172" s="73"/>
    </row>
    <row r="173" spans="1:42" s="3" customFormat="1" ht="43.15" customHeight="1">
      <c r="A173" s="21">
        <v>167</v>
      </c>
      <c r="B173" s="22" t="s">
        <v>26</v>
      </c>
      <c r="C173" s="40" t="s">
        <v>534</v>
      </c>
      <c r="D173" s="21" t="s">
        <v>535</v>
      </c>
      <c r="E173" s="41" t="s">
        <v>536</v>
      </c>
      <c r="F173" s="63">
        <v>302.45</v>
      </c>
      <c r="G173" s="40" t="s">
        <v>821</v>
      </c>
      <c r="H173" s="21">
        <v>1</v>
      </c>
      <c r="I173" s="64">
        <f t="shared" si="28"/>
        <v>99</v>
      </c>
      <c r="J173" s="64">
        <f t="shared" si="29"/>
        <v>99</v>
      </c>
      <c r="K173" s="63">
        <v>3073.44</v>
      </c>
      <c r="L173" s="65">
        <f t="shared" si="30"/>
        <v>9.8407647456921196E-2</v>
      </c>
      <c r="M173" s="64">
        <f t="shared" si="31"/>
        <v>99.04</v>
      </c>
      <c r="N173" s="21">
        <f t="shared" si="32"/>
        <v>99.04</v>
      </c>
      <c r="O173" s="40" t="s">
        <v>730</v>
      </c>
      <c r="P173" s="66" t="s">
        <v>731</v>
      </c>
      <c r="Q173" s="66" t="s">
        <v>731</v>
      </c>
      <c r="R173" s="21"/>
      <c r="S173" s="64">
        <f t="shared" si="33"/>
        <v>0.99019999999999997</v>
      </c>
      <c r="T173" s="21" t="str">
        <f t="shared" si="34"/>
        <v>否</v>
      </c>
      <c r="U173" s="21" t="s">
        <v>732</v>
      </c>
      <c r="V173" s="67">
        <v>2500</v>
      </c>
      <c r="W173" s="21">
        <v>1</v>
      </c>
      <c r="X173" s="21">
        <v>0.51347949999999998</v>
      </c>
      <c r="Y173" s="21">
        <f t="shared" si="35"/>
        <v>15.41</v>
      </c>
      <c r="Z173" s="21">
        <f t="shared" si="36"/>
        <v>15.41</v>
      </c>
      <c r="AA173" s="68"/>
      <c r="AB173" s="69"/>
      <c r="AC173" s="71">
        <f t="shared" si="40"/>
        <v>0</v>
      </c>
      <c r="AD173" s="70"/>
      <c r="AE173" s="71">
        <f t="shared" si="41"/>
        <v>0</v>
      </c>
      <c r="AF173" s="21"/>
      <c r="AG173" s="21"/>
      <c r="AH173" s="21"/>
      <c r="AI173" s="21">
        <f t="shared" si="37"/>
        <v>15.41</v>
      </c>
      <c r="AJ173" s="21">
        <f t="shared" si="38"/>
        <v>15.41</v>
      </c>
      <c r="AK173" s="71"/>
      <c r="AL173" s="71"/>
      <c r="AM173" s="72">
        <f t="shared" si="39"/>
        <v>15.41</v>
      </c>
      <c r="AO173" s="73"/>
      <c r="AP173" s="73"/>
    </row>
    <row r="174" spans="1:42" s="3" customFormat="1" ht="43.15" customHeight="1">
      <c r="A174" s="37">
        <v>168</v>
      </c>
      <c r="B174" s="22" t="s">
        <v>26</v>
      </c>
      <c r="C174" s="40" t="s">
        <v>537</v>
      </c>
      <c r="D174" s="21" t="s">
        <v>538</v>
      </c>
      <c r="E174" s="41" t="s">
        <v>539</v>
      </c>
      <c r="F174" s="63">
        <v>816.39</v>
      </c>
      <c r="G174" s="40" t="s">
        <v>821</v>
      </c>
      <c r="H174" s="21">
        <v>1</v>
      </c>
      <c r="I174" s="64">
        <f t="shared" si="28"/>
        <v>99.01</v>
      </c>
      <c r="J174" s="64">
        <f t="shared" si="29"/>
        <v>99.01</v>
      </c>
      <c r="K174" s="63">
        <v>6845</v>
      </c>
      <c r="L174" s="65">
        <f t="shared" si="30"/>
        <v>0.11926807888970101</v>
      </c>
      <c r="M174" s="64">
        <f t="shared" si="31"/>
        <v>99.05</v>
      </c>
      <c r="N174" s="21">
        <f t="shared" si="32"/>
        <v>99.05</v>
      </c>
      <c r="O174" s="40" t="s">
        <v>730</v>
      </c>
      <c r="P174" s="66" t="s">
        <v>731</v>
      </c>
      <c r="Q174" s="66" t="s">
        <v>731</v>
      </c>
      <c r="R174" s="21"/>
      <c r="S174" s="64">
        <f t="shared" si="33"/>
        <v>0.99029999999999996</v>
      </c>
      <c r="T174" s="21" t="str">
        <f t="shared" si="34"/>
        <v>是</v>
      </c>
      <c r="U174" s="21" t="s">
        <v>732</v>
      </c>
      <c r="V174" s="67">
        <v>14000</v>
      </c>
      <c r="W174" s="21">
        <v>1</v>
      </c>
      <c r="X174" s="21">
        <v>0.51347949999999998</v>
      </c>
      <c r="Y174" s="21">
        <f t="shared" si="35"/>
        <v>41.59</v>
      </c>
      <c r="Z174" s="21">
        <f t="shared" si="36"/>
        <v>41.59</v>
      </c>
      <c r="AA174" s="68"/>
      <c r="AB174" s="69"/>
      <c r="AC174" s="71">
        <f t="shared" si="40"/>
        <v>0</v>
      </c>
      <c r="AD174" s="70"/>
      <c r="AE174" s="71">
        <f t="shared" si="41"/>
        <v>0</v>
      </c>
      <c r="AF174" s="21"/>
      <c r="AG174" s="21"/>
      <c r="AH174" s="21"/>
      <c r="AI174" s="21">
        <f t="shared" si="37"/>
        <v>41.59</v>
      </c>
      <c r="AJ174" s="21">
        <f t="shared" si="38"/>
        <v>41.59</v>
      </c>
      <c r="AK174" s="71"/>
      <c r="AL174" s="71"/>
      <c r="AM174" s="72">
        <f t="shared" si="39"/>
        <v>41.59</v>
      </c>
      <c r="AO174" s="73"/>
      <c r="AP174" s="73"/>
    </row>
    <row r="175" spans="1:42" s="3" customFormat="1" ht="43.15" customHeight="1">
      <c r="A175" s="37">
        <v>169</v>
      </c>
      <c r="B175" s="22" t="s">
        <v>26</v>
      </c>
      <c r="C175" s="40" t="s">
        <v>540</v>
      </c>
      <c r="D175" s="21" t="s">
        <v>541</v>
      </c>
      <c r="E175" s="41" t="s">
        <v>542</v>
      </c>
      <c r="F175" s="63">
        <v>586.65</v>
      </c>
      <c r="G175" s="40" t="s">
        <v>822</v>
      </c>
      <c r="H175" s="21">
        <v>1</v>
      </c>
      <c r="I175" s="64">
        <f t="shared" si="28"/>
        <v>99.01</v>
      </c>
      <c r="J175" s="64">
        <f t="shared" si="29"/>
        <v>99.01</v>
      </c>
      <c r="K175" s="63">
        <v>4716.3500000000004</v>
      </c>
      <c r="L175" s="65">
        <f t="shared" si="30"/>
        <v>0.124386442906061</v>
      </c>
      <c r="M175" s="64">
        <f t="shared" si="31"/>
        <v>99.05</v>
      </c>
      <c r="N175" s="21">
        <f t="shared" si="32"/>
        <v>99.05</v>
      </c>
      <c r="O175" s="40" t="s">
        <v>730</v>
      </c>
      <c r="P175" s="66" t="s">
        <v>731</v>
      </c>
      <c r="Q175" s="66" t="s">
        <v>731</v>
      </c>
      <c r="R175" s="21"/>
      <c r="S175" s="64">
        <f t="shared" si="33"/>
        <v>0.99029999999999996</v>
      </c>
      <c r="T175" s="21" t="str">
        <f t="shared" si="34"/>
        <v>是</v>
      </c>
      <c r="U175" s="21" t="s">
        <v>732</v>
      </c>
      <c r="V175" s="67">
        <v>600</v>
      </c>
      <c r="W175" s="21">
        <v>1</v>
      </c>
      <c r="X175" s="21">
        <v>0.51347949999999998</v>
      </c>
      <c r="Y175" s="21">
        <f t="shared" si="35"/>
        <v>29.89</v>
      </c>
      <c r="Z175" s="21">
        <f t="shared" si="36"/>
        <v>29.89</v>
      </c>
      <c r="AA175" s="68"/>
      <c r="AB175" s="69"/>
      <c r="AC175" s="71">
        <f t="shared" si="40"/>
        <v>0</v>
      </c>
      <c r="AD175" s="70"/>
      <c r="AE175" s="71">
        <f t="shared" si="41"/>
        <v>0</v>
      </c>
      <c r="AF175" s="21"/>
      <c r="AG175" s="21"/>
      <c r="AH175" s="21"/>
      <c r="AI175" s="21">
        <f t="shared" si="37"/>
        <v>29.89</v>
      </c>
      <c r="AJ175" s="21">
        <f t="shared" si="38"/>
        <v>29.89</v>
      </c>
      <c r="AK175" s="71"/>
      <c r="AL175" s="71"/>
      <c r="AM175" s="72">
        <f t="shared" si="39"/>
        <v>29.89</v>
      </c>
      <c r="AO175" s="73"/>
      <c r="AP175" s="73"/>
    </row>
    <row r="176" spans="1:42" s="3" customFormat="1" ht="43.15" customHeight="1">
      <c r="A176" s="21">
        <v>170</v>
      </c>
      <c r="B176" s="22" t="s">
        <v>26</v>
      </c>
      <c r="C176" s="40" t="s">
        <v>543</v>
      </c>
      <c r="D176" s="21" t="s">
        <v>544</v>
      </c>
      <c r="E176" s="41" t="s">
        <v>545</v>
      </c>
      <c r="F176" s="63">
        <v>383.62</v>
      </c>
      <c r="G176" s="40" t="s">
        <v>822</v>
      </c>
      <c r="H176" s="21">
        <v>1</v>
      </c>
      <c r="I176" s="64">
        <f t="shared" si="28"/>
        <v>99</v>
      </c>
      <c r="J176" s="64">
        <f t="shared" si="29"/>
        <v>99</v>
      </c>
      <c r="K176" s="63">
        <v>39960.32</v>
      </c>
      <c r="L176" s="65">
        <f t="shared" si="30"/>
        <v>9.6000232230372493E-3</v>
      </c>
      <c r="M176" s="64">
        <f t="shared" si="31"/>
        <v>99</v>
      </c>
      <c r="N176" s="21">
        <f t="shared" si="32"/>
        <v>99</v>
      </c>
      <c r="O176" s="40" t="s">
        <v>730</v>
      </c>
      <c r="P176" s="66" t="s">
        <v>731</v>
      </c>
      <c r="Q176" s="66" t="s">
        <v>731</v>
      </c>
      <c r="R176" s="21"/>
      <c r="S176" s="64">
        <f t="shared" si="33"/>
        <v>0.99</v>
      </c>
      <c r="T176" s="21" t="str">
        <f t="shared" si="34"/>
        <v>否</v>
      </c>
      <c r="U176" s="21" t="s">
        <v>732</v>
      </c>
      <c r="V176" s="67">
        <v>1036</v>
      </c>
      <c r="W176" s="21">
        <v>1</v>
      </c>
      <c r="X176" s="21">
        <v>0.51347949999999998</v>
      </c>
      <c r="Y176" s="21">
        <f t="shared" si="35"/>
        <v>19.54</v>
      </c>
      <c r="Z176" s="21">
        <f t="shared" si="36"/>
        <v>19.54</v>
      </c>
      <c r="AA176" s="68"/>
      <c r="AB176" s="69"/>
      <c r="AC176" s="71">
        <f t="shared" si="40"/>
        <v>0</v>
      </c>
      <c r="AD176" s="70"/>
      <c r="AE176" s="71">
        <f t="shared" si="41"/>
        <v>0</v>
      </c>
      <c r="AF176" s="21"/>
      <c r="AG176" s="21"/>
      <c r="AH176" s="21"/>
      <c r="AI176" s="21">
        <f t="shared" si="37"/>
        <v>19.54</v>
      </c>
      <c r="AJ176" s="21">
        <f t="shared" si="38"/>
        <v>19.54</v>
      </c>
      <c r="AK176" s="71"/>
      <c r="AL176" s="71"/>
      <c r="AM176" s="72">
        <f t="shared" si="39"/>
        <v>19.54</v>
      </c>
      <c r="AO176" s="73"/>
      <c r="AP176" s="73"/>
    </row>
    <row r="177" spans="1:42" s="3" customFormat="1" ht="43.15" customHeight="1">
      <c r="A177" s="37">
        <v>171</v>
      </c>
      <c r="B177" s="22" t="s">
        <v>26</v>
      </c>
      <c r="C177" s="40" t="s">
        <v>546</v>
      </c>
      <c r="D177" s="21" t="s">
        <v>547</v>
      </c>
      <c r="E177" s="41" t="s">
        <v>548</v>
      </c>
      <c r="F177" s="63">
        <v>861.93</v>
      </c>
      <c r="G177" s="40" t="s">
        <v>821</v>
      </c>
      <c r="H177" s="21">
        <v>1</v>
      </c>
      <c r="I177" s="64">
        <f t="shared" si="28"/>
        <v>99.02</v>
      </c>
      <c r="J177" s="64">
        <f t="shared" si="29"/>
        <v>99.02</v>
      </c>
      <c r="K177" s="63">
        <v>24950.54</v>
      </c>
      <c r="L177" s="65">
        <f t="shared" si="30"/>
        <v>3.45455449060421E-2</v>
      </c>
      <c r="M177" s="64">
        <f t="shared" si="31"/>
        <v>99.01</v>
      </c>
      <c r="N177" s="21">
        <f t="shared" si="32"/>
        <v>99.01</v>
      </c>
      <c r="O177" s="40" t="s">
        <v>730</v>
      </c>
      <c r="P177" s="66" t="s">
        <v>731</v>
      </c>
      <c r="Q177" s="66" t="s">
        <v>731</v>
      </c>
      <c r="R177" s="21"/>
      <c r="S177" s="64">
        <f t="shared" si="33"/>
        <v>0.99019999999999997</v>
      </c>
      <c r="T177" s="21" t="str">
        <f t="shared" si="34"/>
        <v>是</v>
      </c>
      <c r="U177" s="21" t="s">
        <v>732</v>
      </c>
      <c r="V177" s="67">
        <v>10000</v>
      </c>
      <c r="W177" s="21">
        <v>1</v>
      </c>
      <c r="X177" s="21">
        <v>0.51347949999999998</v>
      </c>
      <c r="Y177" s="21">
        <f t="shared" si="35"/>
        <v>43.91</v>
      </c>
      <c r="Z177" s="21">
        <f t="shared" si="36"/>
        <v>43.91</v>
      </c>
      <c r="AA177" s="68"/>
      <c r="AB177" s="69"/>
      <c r="AC177" s="71">
        <f t="shared" si="40"/>
        <v>0</v>
      </c>
      <c r="AD177" s="70"/>
      <c r="AE177" s="71">
        <f t="shared" si="41"/>
        <v>0</v>
      </c>
      <c r="AF177" s="21"/>
      <c r="AG177" s="21"/>
      <c r="AH177" s="21"/>
      <c r="AI177" s="21">
        <f t="shared" si="37"/>
        <v>43.91</v>
      </c>
      <c r="AJ177" s="21">
        <f t="shared" si="38"/>
        <v>43.91</v>
      </c>
      <c r="AK177" s="71"/>
      <c r="AL177" s="71"/>
      <c r="AM177" s="72">
        <f t="shared" si="39"/>
        <v>43.91</v>
      </c>
      <c r="AO177" s="73"/>
      <c r="AP177" s="73"/>
    </row>
    <row r="178" spans="1:42" s="3" customFormat="1" ht="43.15" customHeight="1">
      <c r="A178" s="21">
        <v>172</v>
      </c>
      <c r="B178" s="22" t="s">
        <v>26</v>
      </c>
      <c r="C178" s="40" t="s">
        <v>549</v>
      </c>
      <c r="D178" s="21" t="s">
        <v>550</v>
      </c>
      <c r="E178" s="41" t="s">
        <v>551</v>
      </c>
      <c r="F178" s="63">
        <v>374.55</v>
      </c>
      <c r="G178" s="40" t="s">
        <v>730</v>
      </c>
      <c r="H178" s="21">
        <v>1</v>
      </c>
      <c r="I178" s="64">
        <f t="shared" si="28"/>
        <v>99</v>
      </c>
      <c r="J178" s="64">
        <f t="shared" si="29"/>
        <v>99</v>
      </c>
      <c r="K178" s="63">
        <v>838.8</v>
      </c>
      <c r="L178" s="65">
        <f t="shared" si="30"/>
        <v>0.44653075822603699</v>
      </c>
      <c r="M178" s="64">
        <f t="shared" si="31"/>
        <v>99.2</v>
      </c>
      <c r="N178" s="21">
        <f t="shared" si="32"/>
        <v>99.2</v>
      </c>
      <c r="O178" s="40" t="s">
        <v>730</v>
      </c>
      <c r="P178" s="66" t="s">
        <v>731</v>
      </c>
      <c r="Q178" s="66" t="s">
        <v>731</v>
      </c>
      <c r="R178" s="21"/>
      <c r="S178" s="64">
        <f t="shared" si="33"/>
        <v>0.99099999999999999</v>
      </c>
      <c r="T178" s="21" t="str">
        <f t="shared" si="34"/>
        <v>否</v>
      </c>
      <c r="U178" s="21" t="s">
        <v>735</v>
      </c>
      <c r="V178" s="67" t="s">
        <v>820</v>
      </c>
      <c r="W178" s="21">
        <v>1</v>
      </c>
      <c r="X178" s="21">
        <v>0.51347949999999998</v>
      </c>
      <c r="Y178" s="21">
        <f t="shared" si="35"/>
        <v>19.09</v>
      </c>
      <c r="Z178" s="21">
        <f t="shared" si="36"/>
        <v>19.09</v>
      </c>
      <c r="AA178" s="68"/>
      <c r="AB178" s="69"/>
      <c r="AC178" s="71">
        <f t="shared" si="40"/>
        <v>0</v>
      </c>
      <c r="AD178" s="70"/>
      <c r="AE178" s="71">
        <f t="shared" si="41"/>
        <v>0</v>
      </c>
      <c r="AF178" s="21"/>
      <c r="AG178" s="21"/>
      <c r="AH178" s="21"/>
      <c r="AI178" s="21">
        <f t="shared" si="37"/>
        <v>19.09</v>
      </c>
      <c r="AJ178" s="21">
        <f t="shared" si="38"/>
        <v>19.09</v>
      </c>
      <c r="AK178" s="71"/>
      <c r="AL178" s="71"/>
      <c r="AM178" s="72">
        <f t="shared" si="39"/>
        <v>19.09</v>
      </c>
      <c r="AO178" s="73"/>
      <c r="AP178" s="73"/>
    </row>
    <row r="179" spans="1:42" s="3" customFormat="1" ht="43.15" customHeight="1">
      <c r="A179" s="37">
        <v>173</v>
      </c>
      <c r="B179" s="22" t="s">
        <v>26</v>
      </c>
      <c r="C179" s="40" t="s">
        <v>552</v>
      </c>
      <c r="D179" s="21" t="s">
        <v>553</v>
      </c>
      <c r="E179" s="41" t="s">
        <v>554</v>
      </c>
      <c r="F179" s="63">
        <v>860.36</v>
      </c>
      <c r="G179" s="40" t="s">
        <v>822</v>
      </c>
      <c r="H179" s="21">
        <v>1</v>
      </c>
      <c r="I179" s="64">
        <f t="shared" si="28"/>
        <v>99.02</v>
      </c>
      <c r="J179" s="64">
        <f t="shared" si="29"/>
        <v>99.02</v>
      </c>
      <c r="K179" s="63">
        <v>25382.48</v>
      </c>
      <c r="L179" s="65">
        <f t="shared" si="30"/>
        <v>3.3895821054522601E-2</v>
      </c>
      <c r="M179" s="64">
        <f t="shared" si="31"/>
        <v>99.01</v>
      </c>
      <c r="N179" s="21">
        <f t="shared" si="32"/>
        <v>99.01</v>
      </c>
      <c r="O179" s="40" t="s">
        <v>730</v>
      </c>
      <c r="P179" s="66" t="s">
        <v>731</v>
      </c>
      <c r="Q179" s="66" t="s">
        <v>731</v>
      </c>
      <c r="R179" s="21"/>
      <c r="S179" s="64">
        <f t="shared" si="33"/>
        <v>0.99019999999999997</v>
      </c>
      <c r="T179" s="21" t="str">
        <f t="shared" si="34"/>
        <v>是</v>
      </c>
      <c r="U179" s="21" t="s">
        <v>735</v>
      </c>
      <c r="V179" s="67" t="s">
        <v>820</v>
      </c>
      <c r="W179" s="21">
        <v>1</v>
      </c>
      <c r="X179" s="21">
        <v>0.51347949999999998</v>
      </c>
      <c r="Y179" s="21">
        <f t="shared" si="35"/>
        <v>43.83</v>
      </c>
      <c r="Z179" s="21">
        <f t="shared" si="36"/>
        <v>43.83</v>
      </c>
      <c r="AA179" s="68"/>
      <c r="AB179" s="69"/>
      <c r="AC179" s="71">
        <f t="shared" si="40"/>
        <v>0</v>
      </c>
      <c r="AD179" s="70"/>
      <c r="AE179" s="71">
        <f t="shared" si="41"/>
        <v>0</v>
      </c>
      <c r="AF179" s="21"/>
      <c r="AG179" s="21"/>
      <c r="AH179" s="21"/>
      <c r="AI179" s="21">
        <f t="shared" si="37"/>
        <v>43.83</v>
      </c>
      <c r="AJ179" s="63">
        <f t="shared" si="38"/>
        <v>43.83</v>
      </c>
      <c r="AK179" s="71"/>
      <c r="AL179" s="71"/>
      <c r="AM179" s="72">
        <f t="shared" si="39"/>
        <v>43.83</v>
      </c>
      <c r="AO179" s="73"/>
      <c r="AP179" s="73"/>
    </row>
    <row r="180" spans="1:42" s="3" customFormat="1" ht="43.15" customHeight="1">
      <c r="A180" s="37">
        <v>174</v>
      </c>
      <c r="B180" s="22" t="s">
        <v>26</v>
      </c>
      <c r="C180" s="40" t="s">
        <v>555</v>
      </c>
      <c r="D180" s="21" t="s">
        <v>556</v>
      </c>
      <c r="E180" s="41" t="s">
        <v>557</v>
      </c>
      <c r="F180" s="63">
        <v>358.36</v>
      </c>
      <c r="G180" s="40" t="s">
        <v>821</v>
      </c>
      <c r="H180" s="21">
        <v>1</v>
      </c>
      <c r="I180" s="64">
        <f t="shared" si="28"/>
        <v>99</v>
      </c>
      <c r="J180" s="64">
        <f t="shared" si="29"/>
        <v>99</v>
      </c>
      <c r="K180" s="63">
        <v>10499.23</v>
      </c>
      <c r="L180" s="65">
        <f t="shared" si="30"/>
        <v>3.4132026824824302E-2</v>
      </c>
      <c r="M180" s="64">
        <f t="shared" si="31"/>
        <v>99.01</v>
      </c>
      <c r="N180" s="21">
        <f t="shared" si="32"/>
        <v>99.01</v>
      </c>
      <c r="O180" s="40" t="s">
        <v>730</v>
      </c>
      <c r="P180" s="66" t="s">
        <v>731</v>
      </c>
      <c r="Q180" s="66" t="s">
        <v>731</v>
      </c>
      <c r="R180" s="21"/>
      <c r="S180" s="64">
        <f t="shared" si="33"/>
        <v>0.99009999999999998</v>
      </c>
      <c r="T180" s="21" t="str">
        <f t="shared" si="34"/>
        <v>否</v>
      </c>
      <c r="U180" s="21" t="s">
        <v>735</v>
      </c>
      <c r="V180" s="67" t="s">
        <v>820</v>
      </c>
      <c r="W180" s="21">
        <v>1</v>
      </c>
      <c r="X180" s="21">
        <v>0.51347949999999998</v>
      </c>
      <c r="Y180" s="21">
        <f t="shared" si="35"/>
        <v>18.260000000000002</v>
      </c>
      <c r="Z180" s="21">
        <f t="shared" si="36"/>
        <v>18.260000000000002</v>
      </c>
      <c r="AA180" s="68"/>
      <c r="AB180" s="69"/>
      <c r="AC180" s="71">
        <f t="shared" si="40"/>
        <v>0</v>
      </c>
      <c r="AD180" s="70"/>
      <c r="AE180" s="71">
        <f t="shared" si="41"/>
        <v>0</v>
      </c>
      <c r="AF180" s="21"/>
      <c r="AG180" s="21"/>
      <c r="AH180" s="21"/>
      <c r="AI180" s="21">
        <f t="shared" si="37"/>
        <v>18.260000000000002</v>
      </c>
      <c r="AJ180" s="21">
        <f t="shared" si="38"/>
        <v>18.260000000000002</v>
      </c>
      <c r="AK180" s="71"/>
      <c r="AL180" s="71"/>
      <c r="AM180" s="72">
        <f t="shared" si="39"/>
        <v>18.260000000000002</v>
      </c>
      <c r="AO180" s="73"/>
      <c r="AP180" s="73"/>
    </row>
    <row r="181" spans="1:42" s="3" customFormat="1" ht="43.15" customHeight="1">
      <c r="A181" s="21">
        <v>175</v>
      </c>
      <c r="B181" s="22" t="s">
        <v>26</v>
      </c>
      <c r="C181" s="40" t="s">
        <v>558</v>
      </c>
      <c r="D181" s="21" t="s">
        <v>559</v>
      </c>
      <c r="E181" s="41" t="s">
        <v>560</v>
      </c>
      <c r="F181" s="63">
        <v>347.5</v>
      </c>
      <c r="G181" s="40" t="s">
        <v>730</v>
      </c>
      <c r="H181" s="21">
        <v>1</v>
      </c>
      <c r="I181" s="64">
        <f t="shared" si="28"/>
        <v>99</v>
      </c>
      <c r="J181" s="64">
        <f t="shared" si="29"/>
        <v>99</v>
      </c>
      <c r="K181" s="63">
        <v>82.97</v>
      </c>
      <c r="L181" s="65">
        <f t="shared" si="30"/>
        <v>1</v>
      </c>
      <c r="M181" s="64">
        <f t="shared" si="31"/>
        <v>99.44</v>
      </c>
      <c r="N181" s="21">
        <f t="shared" si="32"/>
        <v>99.44</v>
      </c>
      <c r="O181" s="40" t="s">
        <v>730</v>
      </c>
      <c r="P181" s="66" t="s">
        <v>731</v>
      </c>
      <c r="Q181" s="66" t="s">
        <v>731</v>
      </c>
      <c r="R181" s="21"/>
      <c r="S181" s="64">
        <f t="shared" si="33"/>
        <v>0.99219999999999997</v>
      </c>
      <c r="T181" s="21" t="str">
        <f t="shared" si="34"/>
        <v>否</v>
      </c>
      <c r="U181" s="21" t="s">
        <v>735</v>
      </c>
      <c r="V181" s="67" t="s">
        <v>820</v>
      </c>
      <c r="W181" s="21">
        <v>1</v>
      </c>
      <c r="X181" s="21">
        <v>0.51347949999999998</v>
      </c>
      <c r="Y181" s="21">
        <f t="shared" si="35"/>
        <v>17.73</v>
      </c>
      <c r="Z181" s="21">
        <f t="shared" si="36"/>
        <v>17.73</v>
      </c>
      <c r="AA181" s="68"/>
      <c r="AB181" s="69"/>
      <c r="AC181" s="71">
        <f t="shared" si="40"/>
        <v>0</v>
      </c>
      <c r="AD181" s="70"/>
      <c r="AE181" s="71">
        <f t="shared" si="41"/>
        <v>0</v>
      </c>
      <c r="AF181" s="21"/>
      <c r="AG181" s="21"/>
      <c r="AH181" s="21"/>
      <c r="AI181" s="21">
        <f t="shared" si="37"/>
        <v>17.73</v>
      </c>
      <c r="AJ181" s="21">
        <f t="shared" si="38"/>
        <v>17.73</v>
      </c>
      <c r="AK181" s="71"/>
      <c r="AL181" s="71"/>
      <c r="AM181" s="72">
        <f t="shared" si="39"/>
        <v>17.73</v>
      </c>
      <c r="AO181" s="73"/>
      <c r="AP181" s="73"/>
    </row>
    <row r="182" spans="1:42" s="3" customFormat="1" ht="43.15" customHeight="1">
      <c r="A182" s="37">
        <v>176</v>
      </c>
      <c r="B182" s="22" t="s">
        <v>26</v>
      </c>
      <c r="C182" s="40" t="s">
        <v>561</v>
      </c>
      <c r="D182" s="21" t="s">
        <v>562</v>
      </c>
      <c r="E182" s="41" t="s">
        <v>563</v>
      </c>
      <c r="F182" s="63">
        <v>219.1</v>
      </c>
      <c r="G182" s="40" t="s">
        <v>822</v>
      </c>
      <c r="H182" s="21">
        <v>1</v>
      </c>
      <c r="I182" s="64">
        <f t="shared" si="28"/>
        <v>99</v>
      </c>
      <c r="J182" s="64">
        <f t="shared" si="29"/>
        <v>99</v>
      </c>
      <c r="K182" s="63">
        <v>427.35</v>
      </c>
      <c r="L182" s="65">
        <f t="shared" si="30"/>
        <v>0.51269451269451305</v>
      </c>
      <c r="M182" s="64">
        <f t="shared" si="31"/>
        <v>99.23</v>
      </c>
      <c r="N182" s="21">
        <f t="shared" si="32"/>
        <v>99.23</v>
      </c>
      <c r="O182" s="40" t="s">
        <v>730</v>
      </c>
      <c r="P182" s="66" t="s">
        <v>731</v>
      </c>
      <c r="Q182" s="66" t="s">
        <v>731</v>
      </c>
      <c r="R182" s="21"/>
      <c r="S182" s="64">
        <f t="shared" si="33"/>
        <v>0.99119999999999997</v>
      </c>
      <c r="T182" s="21" t="str">
        <f t="shared" si="34"/>
        <v>否</v>
      </c>
      <c r="U182" s="21" t="s">
        <v>735</v>
      </c>
      <c r="V182" s="67" t="s">
        <v>820</v>
      </c>
      <c r="W182" s="21">
        <v>1</v>
      </c>
      <c r="X182" s="21">
        <v>0.51347949999999998</v>
      </c>
      <c r="Y182" s="21">
        <f t="shared" si="35"/>
        <v>11.17</v>
      </c>
      <c r="Z182" s="21">
        <f t="shared" si="36"/>
        <v>11.17</v>
      </c>
      <c r="AA182" s="68"/>
      <c r="AB182" s="69"/>
      <c r="AC182" s="71">
        <f t="shared" si="40"/>
        <v>0</v>
      </c>
      <c r="AD182" s="70"/>
      <c r="AE182" s="71">
        <f t="shared" si="41"/>
        <v>0</v>
      </c>
      <c r="AF182" s="21"/>
      <c r="AG182" s="21"/>
      <c r="AH182" s="21"/>
      <c r="AI182" s="21">
        <f t="shared" si="37"/>
        <v>11.17</v>
      </c>
      <c r="AJ182" s="21">
        <f t="shared" si="38"/>
        <v>11.17</v>
      </c>
      <c r="AK182" s="71"/>
      <c r="AL182" s="71"/>
      <c r="AM182" s="72">
        <f t="shared" si="39"/>
        <v>11.17</v>
      </c>
      <c r="AO182" s="73"/>
      <c r="AP182" s="73"/>
    </row>
    <row r="183" spans="1:42" s="3" customFormat="1" ht="43.15" customHeight="1">
      <c r="A183" s="21">
        <v>177</v>
      </c>
      <c r="B183" s="22" t="s">
        <v>26</v>
      </c>
      <c r="C183" s="40" t="s">
        <v>564</v>
      </c>
      <c r="D183" s="21" t="s">
        <v>565</v>
      </c>
      <c r="E183" s="41" t="s">
        <v>566</v>
      </c>
      <c r="F183" s="63">
        <v>4803.2</v>
      </c>
      <c r="G183" s="40" t="s">
        <v>821</v>
      </c>
      <c r="H183" s="21">
        <v>1</v>
      </c>
      <c r="I183" s="64">
        <f t="shared" si="28"/>
        <v>99.11</v>
      </c>
      <c r="J183" s="64">
        <f t="shared" si="29"/>
        <v>99.11</v>
      </c>
      <c r="K183" s="63">
        <v>206555.25</v>
      </c>
      <c r="L183" s="65">
        <f t="shared" si="30"/>
        <v>2.3253826760636701E-2</v>
      </c>
      <c r="M183" s="64">
        <f t="shared" si="31"/>
        <v>99.01</v>
      </c>
      <c r="N183" s="21">
        <f t="shared" si="32"/>
        <v>99.01</v>
      </c>
      <c r="O183" s="40" t="s">
        <v>730</v>
      </c>
      <c r="P183" s="66" t="s">
        <v>731</v>
      </c>
      <c r="Q183" s="66" t="s">
        <v>731</v>
      </c>
      <c r="R183" s="21"/>
      <c r="S183" s="64">
        <f t="shared" si="33"/>
        <v>0.99060000000000004</v>
      </c>
      <c r="T183" s="21" t="str">
        <f t="shared" si="34"/>
        <v>是</v>
      </c>
      <c r="U183" s="21" t="s">
        <v>735</v>
      </c>
      <c r="V183" s="67" t="s">
        <v>820</v>
      </c>
      <c r="W183" s="21">
        <v>1</v>
      </c>
      <c r="X183" s="21">
        <v>0.51347949999999998</v>
      </c>
      <c r="Y183" s="21">
        <f t="shared" si="35"/>
        <v>244.78</v>
      </c>
      <c r="Z183" s="21">
        <f t="shared" si="36"/>
        <v>244.78</v>
      </c>
      <c r="AA183" s="68" t="s">
        <v>124</v>
      </c>
      <c r="AB183" s="69">
        <v>0.02</v>
      </c>
      <c r="AC183" s="71">
        <f t="shared" si="40"/>
        <v>96.06</v>
      </c>
      <c r="AD183" s="74">
        <f>X183</f>
        <v>0.51347949999999998</v>
      </c>
      <c r="AE183" s="71">
        <f t="shared" si="41"/>
        <v>49.32</v>
      </c>
      <c r="AF183" s="21"/>
      <c r="AG183" s="21"/>
      <c r="AH183" s="21"/>
      <c r="AI183" s="21">
        <f t="shared" si="37"/>
        <v>294.10000000000002</v>
      </c>
      <c r="AJ183" s="21">
        <f t="shared" si="38"/>
        <v>294.10000000000002</v>
      </c>
      <c r="AK183" s="71"/>
      <c r="AL183" s="71"/>
      <c r="AM183" s="72">
        <f t="shared" si="39"/>
        <v>294.10000000000002</v>
      </c>
      <c r="AN183" s="75"/>
      <c r="AO183" s="73"/>
      <c r="AP183" s="73"/>
    </row>
    <row r="184" spans="1:42" s="3" customFormat="1" ht="43.15" customHeight="1">
      <c r="A184" s="37">
        <v>178</v>
      </c>
      <c r="B184" s="22" t="s">
        <v>26</v>
      </c>
      <c r="C184" s="40" t="s">
        <v>567</v>
      </c>
      <c r="D184" s="21" t="s">
        <v>568</v>
      </c>
      <c r="E184" s="41" t="s">
        <v>569</v>
      </c>
      <c r="F184" s="63">
        <v>457.71</v>
      </c>
      <c r="G184" s="40" t="s">
        <v>730</v>
      </c>
      <c r="H184" s="21">
        <v>1</v>
      </c>
      <c r="I184" s="64">
        <f t="shared" si="28"/>
        <v>99.01</v>
      </c>
      <c r="J184" s="64">
        <f t="shared" si="29"/>
        <v>99.01</v>
      </c>
      <c r="K184" s="63">
        <v>910</v>
      </c>
      <c r="L184" s="65">
        <f t="shared" si="30"/>
        <v>0.50297802197802199</v>
      </c>
      <c r="M184" s="64">
        <f t="shared" si="31"/>
        <v>99.22</v>
      </c>
      <c r="N184" s="21">
        <f t="shared" si="32"/>
        <v>99.22</v>
      </c>
      <c r="O184" s="40" t="s">
        <v>730</v>
      </c>
      <c r="P184" s="66" t="s">
        <v>731</v>
      </c>
      <c r="Q184" s="66" t="s">
        <v>731</v>
      </c>
      <c r="R184" s="21"/>
      <c r="S184" s="64">
        <f t="shared" si="33"/>
        <v>0.99119999999999997</v>
      </c>
      <c r="T184" s="21" t="str">
        <f t="shared" si="34"/>
        <v>否</v>
      </c>
      <c r="U184" s="21" t="s">
        <v>735</v>
      </c>
      <c r="V184" s="67" t="s">
        <v>820</v>
      </c>
      <c r="W184" s="21">
        <v>1</v>
      </c>
      <c r="X184" s="21">
        <v>0.51347949999999998</v>
      </c>
      <c r="Y184" s="21">
        <f t="shared" si="35"/>
        <v>23.34</v>
      </c>
      <c r="Z184" s="21">
        <f t="shared" si="36"/>
        <v>23.34</v>
      </c>
      <c r="AA184" s="68"/>
      <c r="AB184" s="69"/>
      <c r="AC184" s="71">
        <f t="shared" si="40"/>
        <v>0</v>
      </c>
      <c r="AD184" s="70"/>
      <c r="AE184" s="71">
        <f t="shared" si="41"/>
        <v>0</v>
      </c>
      <c r="AF184" s="21"/>
      <c r="AG184" s="21"/>
      <c r="AH184" s="21"/>
      <c r="AI184" s="21">
        <f t="shared" si="37"/>
        <v>23.34</v>
      </c>
      <c r="AJ184" s="21">
        <f t="shared" si="38"/>
        <v>23.34</v>
      </c>
      <c r="AK184" s="71"/>
      <c r="AL184" s="71"/>
      <c r="AM184" s="72">
        <f t="shared" si="39"/>
        <v>23.34</v>
      </c>
      <c r="AO184" s="73"/>
      <c r="AP184" s="73"/>
    </row>
    <row r="185" spans="1:42" s="3" customFormat="1" ht="43.15" customHeight="1">
      <c r="A185" s="37">
        <v>179</v>
      </c>
      <c r="B185" s="22" t="s">
        <v>26</v>
      </c>
      <c r="C185" s="40" t="s">
        <v>570</v>
      </c>
      <c r="D185" s="21" t="s">
        <v>571</v>
      </c>
      <c r="E185" s="41" t="s">
        <v>572</v>
      </c>
      <c r="F185" s="63">
        <v>314.70999999999998</v>
      </c>
      <c r="G185" s="40" t="s">
        <v>730</v>
      </c>
      <c r="H185" s="21">
        <v>1</v>
      </c>
      <c r="I185" s="64">
        <f t="shared" si="28"/>
        <v>99</v>
      </c>
      <c r="J185" s="64">
        <f t="shared" si="29"/>
        <v>99</v>
      </c>
      <c r="K185" s="63">
        <v>1217.56</v>
      </c>
      <c r="L185" s="65">
        <f t="shared" si="30"/>
        <v>0.258475968330103</v>
      </c>
      <c r="M185" s="64">
        <f t="shared" si="31"/>
        <v>99.11</v>
      </c>
      <c r="N185" s="21">
        <f t="shared" si="32"/>
        <v>99.11</v>
      </c>
      <c r="O185" s="40" t="s">
        <v>730</v>
      </c>
      <c r="P185" s="66" t="s">
        <v>731</v>
      </c>
      <c r="Q185" s="66" t="s">
        <v>731</v>
      </c>
      <c r="R185" s="21"/>
      <c r="S185" s="64">
        <f t="shared" si="33"/>
        <v>0.99060000000000004</v>
      </c>
      <c r="T185" s="21" t="str">
        <f t="shared" si="34"/>
        <v>否</v>
      </c>
      <c r="U185" s="21" t="s">
        <v>735</v>
      </c>
      <c r="V185" s="67" t="s">
        <v>820</v>
      </c>
      <c r="W185" s="21">
        <v>1</v>
      </c>
      <c r="X185" s="21">
        <v>0.51347949999999998</v>
      </c>
      <c r="Y185" s="21">
        <f t="shared" si="35"/>
        <v>16.04</v>
      </c>
      <c r="Z185" s="21">
        <f t="shared" si="36"/>
        <v>16.04</v>
      </c>
      <c r="AA185" s="68"/>
      <c r="AB185" s="69"/>
      <c r="AC185" s="71">
        <f t="shared" si="40"/>
        <v>0</v>
      </c>
      <c r="AD185" s="70"/>
      <c r="AE185" s="71">
        <f t="shared" si="41"/>
        <v>0</v>
      </c>
      <c r="AF185" s="21"/>
      <c r="AG185" s="21"/>
      <c r="AH185" s="21"/>
      <c r="AI185" s="21">
        <f t="shared" si="37"/>
        <v>16.04</v>
      </c>
      <c r="AJ185" s="21">
        <f t="shared" si="38"/>
        <v>16.04</v>
      </c>
      <c r="AK185" s="71"/>
      <c r="AL185" s="71"/>
      <c r="AM185" s="72">
        <f t="shared" si="39"/>
        <v>16.04</v>
      </c>
      <c r="AO185" s="73"/>
      <c r="AP185" s="73"/>
    </row>
    <row r="186" spans="1:42" s="3" customFormat="1" ht="43.15" customHeight="1">
      <c r="A186" s="21">
        <v>180</v>
      </c>
      <c r="B186" s="22" t="s">
        <v>26</v>
      </c>
      <c r="C186" s="40" t="s">
        <v>573</v>
      </c>
      <c r="D186" s="21" t="s">
        <v>574</v>
      </c>
      <c r="E186" s="41" t="s">
        <v>575</v>
      </c>
      <c r="F186" s="63">
        <v>4470.8999999999996</v>
      </c>
      <c r="G186" s="40" t="s">
        <v>821</v>
      </c>
      <c r="H186" s="21">
        <v>1</v>
      </c>
      <c r="I186" s="64">
        <f t="shared" si="28"/>
        <v>99.1</v>
      </c>
      <c r="J186" s="64">
        <f t="shared" si="29"/>
        <v>99.1</v>
      </c>
      <c r="K186" s="63">
        <v>46096.35</v>
      </c>
      <c r="L186" s="65">
        <f t="shared" si="30"/>
        <v>9.6990325698238594E-2</v>
      </c>
      <c r="M186" s="64">
        <f t="shared" si="31"/>
        <v>99.04</v>
      </c>
      <c r="N186" s="21">
        <f t="shared" si="32"/>
        <v>99.04</v>
      </c>
      <c r="O186" s="40" t="s">
        <v>730</v>
      </c>
      <c r="P186" s="66" t="s">
        <v>731</v>
      </c>
      <c r="Q186" s="66" t="s">
        <v>731</v>
      </c>
      <c r="R186" s="21"/>
      <c r="S186" s="64">
        <f t="shared" si="33"/>
        <v>0.99070000000000003</v>
      </c>
      <c r="T186" s="21" t="str">
        <f t="shared" si="34"/>
        <v>是</v>
      </c>
      <c r="U186" s="21" t="s">
        <v>732</v>
      </c>
      <c r="V186" s="67">
        <v>9000</v>
      </c>
      <c r="W186" s="21">
        <v>1</v>
      </c>
      <c r="X186" s="21">
        <v>0.51347949999999998</v>
      </c>
      <c r="Y186" s="21">
        <f t="shared" si="35"/>
        <v>227.86</v>
      </c>
      <c r="Z186" s="21">
        <f t="shared" si="36"/>
        <v>227.86</v>
      </c>
      <c r="AA186" s="68"/>
      <c r="AB186" s="69"/>
      <c r="AC186" s="71">
        <f t="shared" si="40"/>
        <v>0</v>
      </c>
      <c r="AD186" s="70"/>
      <c r="AE186" s="71">
        <f t="shared" si="41"/>
        <v>0</v>
      </c>
      <c r="AF186" s="21"/>
      <c r="AG186" s="21"/>
      <c r="AH186" s="21"/>
      <c r="AI186" s="21">
        <f t="shared" si="37"/>
        <v>227.86</v>
      </c>
      <c r="AJ186" s="21">
        <f t="shared" si="38"/>
        <v>227.86</v>
      </c>
      <c r="AK186" s="71"/>
      <c r="AL186" s="71"/>
      <c r="AM186" s="72">
        <f t="shared" si="39"/>
        <v>227.86</v>
      </c>
      <c r="AO186" s="73"/>
      <c r="AP186" s="73"/>
    </row>
    <row r="187" spans="1:42" s="3" customFormat="1" ht="43.15" customHeight="1">
      <c r="A187" s="37">
        <v>181</v>
      </c>
      <c r="B187" s="22" t="s">
        <v>26</v>
      </c>
      <c r="C187" s="40" t="s">
        <v>576</v>
      </c>
      <c r="D187" s="21" t="s">
        <v>577</v>
      </c>
      <c r="E187" s="41" t="s">
        <v>578</v>
      </c>
      <c r="F187" s="63">
        <v>1018.75</v>
      </c>
      <c r="G187" s="40" t="s">
        <v>821</v>
      </c>
      <c r="H187" s="21">
        <v>1</v>
      </c>
      <c r="I187" s="64">
        <f t="shared" si="28"/>
        <v>99.02</v>
      </c>
      <c r="J187" s="64">
        <f t="shared" si="29"/>
        <v>99.02</v>
      </c>
      <c r="K187" s="63">
        <v>8367.0499999999993</v>
      </c>
      <c r="L187" s="65">
        <f t="shared" si="30"/>
        <v>0.121757369682266</v>
      </c>
      <c r="M187" s="64">
        <f t="shared" si="31"/>
        <v>99.05</v>
      </c>
      <c r="N187" s="21">
        <f t="shared" si="32"/>
        <v>99.05</v>
      </c>
      <c r="O187" s="40" t="s">
        <v>730</v>
      </c>
      <c r="P187" s="66" t="s">
        <v>731</v>
      </c>
      <c r="Q187" s="66" t="s">
        <v>731</v>
      </c>
      <c r="R187" s="21"/>
      <c r="S187" s="64">
        <f t="shared" si="33"/>
        <v>0.99039999999999995</v>
      </c>
      <c r="T187" s="21" t="str">
        <f t="shared" si="34"/>
        <v>是</v>
      </c>
      <c r="U187" s="21" t="s">
        <v>735</v>
      </c>
      <c r="V187" s="67" t="s">
        <v>820</v>
      </c>
      <c r="W187" s="21">
        <v>1</v>
      </c>
      <c r="X187" s="21">
        <v>0.51347949999999998</v>
      </c>
      <c r="Y187" s="21">
        <f t="shared" si="35"/>
        <v>51.91</v>
      </c>
      <c r="Z187" s="21">
        <f t="shared" si="36"/>
        <v>51.91</v>
      </c>
      <c r="AA187" s="68" t="s">
        <v>68</v>
      </c>
      <c r="AB187" s="69">
        <v>0.02</v>
      </c>
      <c r="AC187" s="71">
        <f t="shared" si="40"/>
        <v>20.38</v>
      </c>
      <c r="AD187" s="74">
        <f>X187</f>
        <v>0.51347949999999998</v>
      </c>
      <c r="AE187" s="71">
        <f t="shared" si="41"/>
        <v>10.46</v>
      </c>
      <c r="AF187" s="21"/>
      <c r="AG187" s="21"/>
      <c r="AH187" s="21"/>
      <c r="AI187" s="21">
        <f t="shared" si="37"/>
        <v>62.37</v>
      </c>
      <c r="AJ187" s="21">
        <f t="shared" si="38"/>
        <v>62.37</v>
      </c>
      <c r="AK187" s="71"/>
      <c r="AL187" s="71"/>
      <c r="AM187" s="72">
        <f t="shared" si="39"/>
        <v>62.37</v>
      </c>
      <c r="AN187" s="75"/>
      <c r="AO187" s="73"/>
      <c r="AP187" s="73"/>
    </row>
    <row r="188" spans="1:42" s="3" customFormat="1" ht="43.15" customHeight="1">
      <c r="A188" s="21">
        <v>182</v>
      </c>
      <c r="B188" s="22" t="s">
        <v>26</v>
      </c>
      <c r="C188" s="40" t="s">
        <v>579</v>
      </c>
      <c r="D188" s="21" t="s">
        <v>580</v>
      </c>
      <c r="E188" s="41" t="s">
        <v>581</v>
      </c>
      <c r="F188" s="63">
        <v>637.92999999999995</v>
      </c>
      <c r="G188" s="40" t="s">
        <v>821</v>
      </c>
      <c r="H188" s="21">
        <v>1</v>
      </c>
      <c r="I188" s="64">
        <f t="shared" si="28"/>
        <v>99.01</v>
      </c>
      <c r="J188" s="64">
        <f t="shared" si="29"/>
        <v>99.01</v>
      </c>
      <c r="K188" s="63">
        <v>2223.8200000000002</v>
      </c>
      <c r="L188" s="65">
        <f t="shared" si="30"/>
        <v>0.28686224604509403</v>
      </c>
      <c r="M188" s="64">
        <f t="shared" si="31"/>
        <v>99.13</v>
      </c>
      <c r="N188" s="21">
        <f t="shared" si="32"/>
        <v>99.13</v>
      </c>
      <c r="O188" s="40" t="s">
        <v>730</v>
      </c>
      <c r="P188" s="66" t="s">
        <v>731</v>
      </c>
      <c r="Q188" s="66" t="s">
        <v>731</v>
      </c>
      <c r="R188" s="21"/>
      <c r="S188" s="64">
        <f t="shared" si="33"/>
        <v>0.99070000000000003</v>
      </c>
      <c r="T188" s="21" t="str">
        <f t="shared" si="34"/>
        <v>是</v>
      </c>
      <c r="U188" s="21" t="s">
        <v>732</v>
      </c>
      <c r="V188" s="67">
        <v>2500</v>
      </c>
      <c r="W188" s="21">
        <v>1</v>
      </c>
      <c r="X188" s="21">
        <v>0.51347949999999998</v>
      </c>
      <c r="Y188" s="21">
        <f t="shared" si="35"/>
        <v>32.51</v>
      </c>
      <c r="Z188" s="21">
        <f t="shared" si="36"/>
        <v>32.51</v>
      </c>
      <c r="AA188" s="68"/>
      <c r="AB188" s="69"/>
      <c r="AC188" s="71">
        <f t="shared" si="40"/>
        <v>0</v>
      </c>
      <c r="AD188" s="70"/>
      <c r="AE188" s="71">
        <f t="shared" si="41"/>
        <v>0</v>
      </c>
      <c r="AF188" s="21"/>
      <c r="AG188" s="21"/>
      <c r="AH188" s="21"/>
      <c r="AI188" s="21">
        <f t="shared" si="37"/>
        <v>32.51</v>
      </c>
      <c r="AJ188" s="21">
        <f t="shared" si="38"/>
        <v>32.51</v>
      </c>
      <c r="AK188" s="71"/>
      <c r="AL188" s="71"/>
      <c r="AM188" s="72">
        <f t="shared" si="39"/>
        <v>32.51</v>
      </c>
      <c r="AO188" s="73"/>
      <c r="AP188" s="73"/>
    </row>
    <row r="189" spans="1:42" s="3" customFormat="1" ht="43.15" customHeight="1">
      <c r="A189" s="37">
        <v>183</v>
      </c>
      <c r="B189" s="22" t="s">
        <v>26</v>
      </c>
      <c r="C189" s="40" t="s">
        <v>582</v>
      </c>
      <c r="D189" s="21" t="s">
        <v>583</v>
      </c>
      <c r="E189" s="41" t="s">
        <v>584</v>
      </c>
      <c r="F189" s="63">
        <v>308.22000000000003</v>
      </c>
      <c r="G189" s="40" t="s">
        <v>822</v>
      </c>
      <c r="H189" s="21">
        <v>1</v>
      </c>
      <c r="I189" s="64">
        <f t="shared" si="28"/>
        <v>99</v>
      </c>
      <c r="J189" s="64">
        <f t="shared" si="29"/>
        <v>99</v>
      </c>
      <c r="K189" s="63">
        <v>2163.06</v>
      </c>
      <c r="L189" s="65">
        <f t="shared" si="30"/>
        <v>0.14249257995617301</v>
      </c>
      <c r="M189" s="64">
        <f t="shared" si="31"/>
        <v>99.06</v>
      </c>
      <c r="N189" s="21">
        <f t="shared" si="32"/>
        <v>99.06</v>
      </c>
      <c r="O189" s="40" t="s">
        <v>730</v>
      </c>
      <c r="P189" s="66" t="s">
        <v>731</v>
      </c>
      <c r="Q189" s="66" t="s">
        <v>731</v>
      </c>
      <c r="R189" s="21"/>
      <c r="S189" s="64">
        <f t="shared" si="33"/>
        <v>0.99029999999999996</v>
      </c>
      <c r="T189" s="21" t="str">
        <f t="shared" si="34"/>
        <v>否</v>
      </c>
      <c r="U189" s="21" t="s">
        <v>732</v>
      </c>
      <c r="V189" s="67">
        <v>20000</v>
      </c>
      <c r="W189" s="21">
        <v>1</v>
      </c>
      <c r="X189" s="21">
        <v>0.51347949999999998</v>
      </c>
      <c r="Y189" s="21">
        <f t="shared" si="35"/>
        <v>15.7</v>
      </c>
      <c r="Z189" s="21">
        <f t="shared" si="36"/>
        <v>15.7</v>
      </c>
      <c r="AA189" s="68"/>
      <c r="AB189" s="69"/>
      <c r="AC189" s="71">
        <f t="shared" si="40"/>
        <v>0</v>
      </c>
      <c r="AD189" s="70"/>
      <c r="AE189" s="71">
        <f t="shared" si="41"/>
        <v>0</v>
      </c>
      <c r="AF189" s="21"/>
      <c r="AG189" s="21"/>
      <c r="AH189" s="21"/>
      <c r="AI189" s="21">
        <f t="shared" si="37"/>
        <v>15.7</v>
      </c>
      <c r="AJ189" s="21">
        <f t="shared" si="38"/>
        <v>15.7</v>
      </c>
      <c r="AK189" s="71"/>
      <c r="AL189" s="71"/>
      <c r="AM189" s="72">
        <f t="shared" si="39"/>
        <v>15.7</v>
      </c>
      <c r="AO189" s="73"/>
      <c r="AP189" s="73"/>
    </row>
    <row r="190" spans="1:42" s="3" customFormat="1" ht="43.15" customHeight="1">
      <c r="A190" s="37">
        <v>184</v>
      </c>
      <c r="B190" s="22" t="s">
        <v>26</v>
      </c>
      <c r="C190" s="40" t="s">
        <v>585</v>
      </c>
      <c r="D190" s="21" t="s">
        <v>586</v>
      </c>
      <c r="E190" s="41" t="s">
        <v>587</v>
      </c>
      <c r="F190" s="63">
        <v>1650.79</v>
      </c>
      <c r="G190" s="40" t="s">
        <v>822</v>
      </c>
      <c r="H190" s="21">
        <v>1</v>
      </c>
      <c r="I190" s="64">
        <f t="shared" si="28"/>
        <v>99.03</v>
      </c>
      <c r="J190" s="64">
        <f t="shared" si="29"/>
        <v>99.03</v>
      </c>
      <c r="K190" s="63">
        <v>14281.78</v>
      </c>
      <c r="L190" s="65">
        <f t="shared" si="30"/>
        <v>0.115587132696345</v>
      </c>
      <c r="M190" s="64">
        <f t="shared" si="31"/>
        <v>99.05</v>
      </c>
      <c r="N190" s="21">
        <f t="shared" si="32"/>
        <v>99.05</v>
      </c>
      <c r="O190" s="40" t="s">
        <v>730</v>
      </c>
      <c r="P190" s="66" t="s">
        <v>731</v>
      </c>
      <c r="Q190" s="66" t="s">
        <v>731</v>
      </c>
      <c r="R190" s="21"/>
      <c r="S190" s="64">
        <f t="shared" si="33"/>
        <v>0.99039999999999995</v>
      </c>
      <c r="T190" s="21" t="str">
        <f t="shared" si="34"/>
        <v>是</v>
      </c>
      <c r="U190" s="21" t="s">
        <v>732</v>
      </c>
      <c r="V190" s="67">
        <v>7000</v>
      </c>
      <c r="W190" s="21">
        <v>1</v>
      </c>
      <c r="X190" s="21">
        <v>0.51347949999999998</v>
      </c>
      <c r="Y190" s="21">
        <f t="shared" si="35"/>
        <v>84.11</v>
      </c>
      <c r="Z190" s="21">
        <f t="shared" si="36"/>
        <v>84.11</v>
      </c>
      <c r="AA190" s="68"/>
      <c r="AB190" s="69"/>
      <c r="AC190" s="71">
        <f t="shared" si="40"/>
        <v>0</v>
      </c>
      <c r="AD190" s="70"/>
      <c r="AE190" s="71">
        <f t="shared" si="41"/>
        <v>0</v>
      </c>
      <c r="AF190" s="21"/>
      <c r="AG190" s="21"/>
      <c r="AH190" s="21"/>
      <c r="AI190" s="21">
        <f t="shared" si="37"/>
        <v>84.11</v>
      </c>
      <c r="AJ190" s="21">
        <f t="shared" si="38"/>
        <v>84.11</v>
      </c>
      <c r="AK190" s="71"/>
      <c r="AL190" s="71"/>
      <c r="AM190" s="72">
        <f t="shared" si="39"/>
        <v>84.11</v>
      </c>
      <c r="AO190" s="73"/>
      <c r="AP190" s="73"/>
    </row>
    <row r="191" spans="1:42" s="3" customFormat="1" ht="43.15" customHeight="1">
      <c r="A191" s="21">
        <v>185</v>
      </c>
      <c r="B191" s="22" t="s">
        <v>26</v>
      </c>
      <c r="C191" s="40" t="s">
        <v>588</v>
      </c>
      <c r="D191" s="21" t="s">
        <v>589</v>
      </c>
      <c r="E191" s="41" t="s">
        <v>590</v>
      </c>
      <c r="F191" s="63">
        <v>18618</v>
      </c>
      <c r="G191" s="40" t="s">
        <v>821</v>
      </c>
      <c r="H191" s="21">
        <v>1</v>
      </c>
      <c r="I191" s="64">
        <f t="shared" si="28"/>
        <v>99.44</v>
      </c>
      <c r="J191" s="64">
        <f t="shared" si="29"/>
        <v>99.44</v>
      </c>
      <c r="K191" s="63">
        <v>248568.48</v>
      </c>
      <c r="L191" s="65">
        <f t="shared" si="30"/>
        <v>7.4900888479504699E-2</v>
      </c>
      <c r="M191" s="64">
        <f t="shared" si="31"/>
        <v>99.03</v>
      </c>
      <c r="N191" s="21">
        <f t="shared" si="32"/>
        <v>99.03</v>
      </c>
      <c r="O191" s="40" t="s">
        <v>733</v>
      </c>
      <c r="P191" s="66">
        <v>200000</v>
      </c>
      <c r="Q191" s="66" t="s">
        <v>737</v>
      </c>
      <c r="R191" s="21">
        <v>6</v>
      </c>
      <c r="S191" s="64">
        <f t="shared" si="33"/>
        <v>1.0524</v>
      </c>
      <c r="T191" s="21" t="str">
        <f t="shared" si="34"/>
        <v>是</v>
      </c>
      <c r="U191" s="21" t="s">
        <v>732</v>
      </c>
      <c r="V191" s="67">
        <v>19000</v>
      </c>
      <c r="W191" s="21">
        <v>1</v>
      </c>
      <c r="X191" s="21">
        <v>0.51347949999999998</v>
      </c>
      <c r="Y191" s="21">
        <f t="shared" si="35"/>
        <v>996.07</v>
      </c>
      <c r="Z191" s="21">
        <f t="shared" si="36"/>
        <v>996.07</v>
      </c>
      <c r="AA191" s="68"/>
      <c r="AB191" s="69"/>
      <c r="AC191" s="71">
        <f t="shared" si="40"/>
        <v>0</v>
      </c>
      <c r="AD191" s="70"/>
      <c r="AE191" s="71">
        <f t="shared" si="41"/>
        <v>0</v>
      </c>
      <c r="AF191" s="21"/>
      <c r="AG191" s="21"/>
      <c r="AH191" s="21"/>
      <c r="AI191" s="21">
        <f t="shared" si="37"/>
        <v>996.07</v>
      </c>
      <c r="AJ191" s="21">
        <f t="shared" si="38"/>
        <v>996.07</v>
      </c>
      <c r="AK191" s="71"/>
      <c r="AL191" s="71"/>
      <c r="AM191" s="72">
        <f t="shared" si="39"/>
        <v>996.07</v>
      </c>
      <c r="AO191" s="73"/>
      <c r="AP191" s="73"/>
    </row>
    <row r="192" spans="1:42" s="3" customFormat="1" ht="43.15" customHeight="1">
      <c r="A192" s="37">
        <v>186</v>
      </c>
      <c r="B192" s="22" t="s">
        <v>26</v>
      </c>
      <c r="C192" s="40" t="s">
        <v>591</v>
      </c>
      <c r="D192" s="21" t="s">
        <v>592</v>
      </c>
      <c r="E192" s="41" t="s">
        <v>593</v>
      </c>
      <c r="F192" s="63">
        <v>571.57000000000005</v>
      </c>
      <c r="G192" s="40" t="s">
        <v>822</v>
      </c>
      <c r="H192" s="21">
        <v>1</v>
      </c>
      <c r="I192" s="64">
        <f t="shared" si="28"/>
        <v>99.01</v>
      </c>
      <c r="J192" s="64">
        <f t="shared" si="29"/>
        <v>99.01</v>
      </c>
      <c r="K192" s="63">
        <v>694.57</v>
      </c>
      <c r="L192" s="65">
        <f t="shared" si="30"/>
        <v>0.82291201750723497</v>
      </c>
      <c r="M192" s="64">
        <f t="shared" si="31"/>
        <v>99.36</v>
      </c>
      <c r="N192" s="21">
        <f t="shared" si="32"/>
        <v>99.36</v>
      </c>
      <c r="O192" s="40" t="s">
        <v>730</v>
      </c>
      <c r="P192" s="66" t="s">
        <v>731</v>
      </c>
      <c r="Q192" s="66" t="s">
        <v>731</v>
      </c>
      <c r="R192" s="21"/>
      <c r="S192" s="64">
        <f t="shared" si="33"/>
        <v>0.9919</v>
      </c>
      <c r="T192" s="21" t="str">
        <f t="shared" si="34"/>
        <v>是</v>
      </c>
      <c r="U192" s="21" t="s">
        <v>732</v>
      </c>
      <c r="V192" s="67">
        <v>5000</v>
      </c>
      <c r="W192" s="21">
        <v>1</v>
      </c>
      <c r="X192" s="21">
        <v>0.51347949999999998</v>
      </c>
      <c r="Y192" s="21">
        <f t="shared" si="35"/>
        <v>29.16</v>
      </c>
      <c r="Z192" s="21">
        <f t="shared" si="36"/>
        <v>29.16</v>
      </c>
      <c r="AA192" s="68"/>
      <c r="AB192" s="69"/>
      <c r="AC192" s="71">
        <f t="shared" si="40"/>
        <v>0</v>
      </c>
      <c r="AD192" s="70"/>
      <c r="AE192" s="71">
        <f t="shared" si="41"/>
        <v>0</v>
      </c>
      <c r="AF192" s="21"/>
      <c r="AG192" s="21"/>
      <c r="AH192" s="21"/>
      <c r="AI192" s="21">
        <f t="shared" si="37"/>
        <v>29.16</v>
      </c>
      <c r="AJ192" s="21">
        <f t="shared" si="38"/>
        <v>29.16</v>
      </c>
      <c r="AK192" s="71"/>
      <c r="AL192" s="71"/>
      <c r="AM192" s="72">
        <f t="shared" si="39"/>
        <v>29.16</v>
      </c>
      <c r="AO192" s="73"/>
      <c r="AP192" s="73"/>
    </row>
    <row r="193" spans="1:42" s="3" customFormat="1" ht="43.15" customHeight="1">
      <c r="A193" s="21">
        <v>187</v>
      </c>
      <c r="B193" s="22" t="s">
        <v>26</v>
      </c>
      <c r="C193" s="40" t="s">
        <v>594</v>
      </c>
      <c r="D193" s="21" t="s">
        <v>595</v>
      </c>
      <c r="E193" s="41" t="s">
        <v>596</v>
      </c>
      <c r="F193" s="63">
        <v>468.56</v>
      </c>
      <c r="G193" s="40" t="s">
        <v>822</v>
      </c>
      <c r="H193" s="21">
        <v>1</v>
      </c>
      <c r="I193" s="64">
        <f t="shared" si="28"/>
        <v>99.01</v>
      </c>
      <c r="J193" s="64">
        <f t="shared" si="29"/>
        <v>99.01</v>
      </c>
      <c r="K193" s="63">
        <v>2124.19</v>
      </c>
      <c r="L193" s="65">
        <f t="shared" si="30"/>
        <v>0.22058290454243701</v>
      </c>
      <c r="M193" s="64">
        <f t="shared" si="31"/>
        <v>99.1</v>
      </c>
      <c r="N193" s="21">
        <f t="shared" si="32"/>
        <v>99.1</v>
      </c>
      <c r="O193" s="40" t="s">
        <v>730</v>
      </c>
      <c r="P193" s="66" t="s">
        <v>731</v>
      </c>
      <c r="Q193" s="66" t="s">
        <v>731</v>
      </c>
      <c r="R193" s="21"/>
      <c r="S193" s="64">
        <f t="shared" si="33"/>
        <v>0.99060000000000004</v>
      </c>
      <c r="T193" s="21" t="str">
        <f t="shared" si="34"/>
        <v>否</v>
      </c>
      <c r="U193" s="21" t="s">
        <v>732</v>
      </c>
      <c r="V193" s="67">
        <v>580</v>
      </c>
      <c r="W193" s="21">
        <v>1</v>
      </c>
      <c r="X193" s="21">
        <v>0.51347949999999998</v>
      </c>
      <c r="Y193" s="21">
        <f t="shared" si="35"/>
        <v>23.88</v>
      </c>
      <c r="Z193" s="21">
        <f t="shared" si="36"/>
        <v>23.88</v>
      </c>
      <c r="AA193" s="68"/>
      <c r="AB193" s="69"/>
      <c r="AC193" s="71">
        <f t="shared" si="40"/>
        <v>0</v>
      </c>
      <c r="AD193" s="70"/>
      <c r="AE193" s="71">
        <f t="shared" si="41"/>
        <v>0</v>
      </c>
      <c r="AF193" s="21"/>
      <c r="AG193" s="21"/>
      <c r="AH193" s="21"/>
      <c r="AI193" s="21">
        <f t="shared" si="37"/>
        <v>23.88</v>
      </c>
      <c r="AJ193" s="21">
        <f t="shared" si="38"/>
        <v>23.88</v>
      </c>
      <c r="AK193" s="71"/>
      <c r="AL193" s="71"/>
      <c r="AM193" s="72">
        <f t="shared" si="39"/>
        <v>23.88</v>
      </c>
      <c r="AO193" s="73"/>
      <c r="AP193" s="73"/>
    </row>
    <row r="194" spans="1:42" s="3" customFormat="1" ht="43.15" customHeight="1">
      <c r="A194" s="37">
        <v>188</v>
      </c>
      <c r="B194" s="22" t="s">
        <v>26</v>
      </c>
      <c r="C194" s="40" t="s">
        <v>597</v>
      </c>
      <c r="D194" s="21" t="s">
        <v>598</v>
      </c>
      <c r="E194" s="41" t="s">
        <v>599</v>
      </c>
      <c r="F194" s="63">
        <v>1095.99</v>
      </c>
      <c r="G194" s="40" t="s">
        <v>822</v>
      </c>
      <c r="H194" s="21">
        <v>1</v>
      </c>
      <c r="I194" s="64">
        <f t="shared" si="28"/>
        <v>99.02</v>
      </c>
      <c r="J194" s="64">
        <f t="shared" si="29"/>
        <v>99.02</v>
      </c>
      <c r="K194" s="63">
        <v>527.09</v>
      </c>
      <c r="L194" s="65">
        <f t="shared" si="30"/>
        <v>2.0793223168718802</v>
      </c>
      <c r="M194" s="64">
        <f t="shared" si="31"/>
        <v>99.92</v>
      </c>
      <c r="N194" s="21">
        <f t="shared" si="32"/>
        <v>99.92</v>
      </c>
      <c r="O194" s="40" t="s">
        <v>730</v>
      </c>
      <c r="P194" s="66" t="s">
        <v>731</v>
      </c>
      <c r="Q194" s="66" t="s">
        <v>731</v>
      </c>
      <c r="R194" s="21"/>
      <c r="S194" s="64">
        <f t="shared" si="33"/>
        <v>0.99470000000000003</v>
      </c>
      <c r="T194" s="21" t="str">
        <f t="shared" si="34"/>
        <v>是</v>
      </c>
      <c r="U194" s="21" t="s">
        <v>735</v>
      </c>
      <c r="V194" s="67" t="s">
        <v>820</v>
      </c>
      <c r="W194" s="21">
        <v>1</v>
      </c>
      <c r="X194" s="21">
        <v>0.51347949999999998</v>
      </c>
      <c r="Y194" s="21">
        <f t="shared" si="35"/>
        <v>56.04</v>
      </c>
      <c r="Z194" s="21">
        <f t="shared" si="36"/>
        <v>56.04</v>
      </c>
      <c r="AA194" s="68"/>
      <c r="AB194" s="69"/>
      <c r="AC194" s="71">
        <f t="shared" si="40"/>
        <v>0</v>
      </c>
      <c r="AD194" s="70"/>
      <c r="AE194" s="71">
        <f t="shared" si="41"/>
        <v>0</v>
      </c>
      <c r="AF194" s="21"/>
      <c r="AG194" s="21"/>
      <c r="AH194" s="21"/>
      <c r="AI194" s="21">
        <f t="shared" si="37"/>
        <v>56.04</v>
      </c>
      <c r="AJ194" s="21">
        <f t="shared" si="38"/>
        <v>56.04</v>
      </c>
      <c r="AK194" s="71"/>
      <c r="AL194" s="71"/>
      <c r="AM194" s="72">
        <f t="shared" si="39"/>
        <v>56.04</v>
      </c>
      <c r="AO194" s="73"/>
      <c r="AP194" s="73"/>
    </row>
    <row r="195" spans="1:42" s="3" customFormat="1" ht="43.15" customHeight="1">
      <c r="A195" s="37">
        <v>189</v>
      </c>
      <c r="B195" s="22" t="s">
        <v>26</v>
      </c>
      <c r="C195" s="40" t="s">
        <v>600</v>
      </c>
      <c r="D195" s="21" t="s">
        <v>601</v>
      </c>
      <c r="E195" s="41" t="s">
        <v>602</v>
      </c>
      <c r="F195" s="63">
        <v>229.08</v>
      </c>
      <c r="G195" s="40" t="s">
        <v>730</v>
      </c>
      <c r="H195" s="21">
        <v>1</v>
      </c>
      <c r="I195" s="64">
        <f t="shared" si="28"/>
        <v>99</v>
      </c>
      <c r="J195" s="64">
        <f t="shared" si="29"/>
        <v>99</v>
      </c>
      <c r="K195" s="63">
        <v>1434.96</v>
      </c>
      <c r="L195" s="65">
        <f t="shared" si="30"/>
        <v>0.15964208061548801</v>
      </c>
      <c r="M195" s="64">
        <f t="shared" si="31"/>
        <v>99.07</v>
      </c>
      <c r="N195" s="21">
        <f t="shared" si="32"/>
        <v>99.07</v>
      </c>
      <c r="O195" s="40" t="s">
        <v>730</v>
      </c>
      <c r="P195" s="66" t="s">
        <v>731</v>
      </c>
      <c r="Q195" s="66" t="s">
        <v>731</v>
      </c>
      <c r="R195" s="21"/>
      <c r="S195" s="64">
        <f t="shared" si="33"/>
        <v>0.99039999999999995</v>
      </c>
      <c r="T195" s="21" t="str">
        <f t="shared" si="34"/>
        <v>否</v>
      </c>
      <c r="U195" s="21" t="s">
        <v>735</v>
      </c>
      <c r="V195" s="67" t="s">
        <v>820</v>
      </c>
      <c r="W195" s="21">
        <v>1</v>
      </c>
      <c r="X195" s="21">
        <v>0.51347949999999998</v>
      </c>
      <c r="Y195" s="21">
        <f t="shared" si="35"/>
        <v>11.67</v>
      </c>
      <c r="Z195" s="21">
        <f t="shared" si="36"/>
        <v>11.67</v>
      </c>
      <c r="AA195" s="68"/>
      <c r="AB195" s="69"/>
      <c r="AC195" s="71">
        <f t="shared" si="40"/>
        <v>0</v>
      </c>
      <c r="AD195" s="70"/>
      <c r="AE195" s="71">
        <f t="shared" si="41"/>
        <v>0</v>
      </c>
      <c r="AF195" s="21"/>
      <c r="AG195" s="21"/>
      <c r="AH195" s="21"/>
      <c r="AI195" s="21">
        <f t="shared" si="37"/>
        <v>11.67</v>
      </c>
      <c r="AJ195" s="21">
        <f t="shared" si="38"/>
        <v>11.67</v>
      </c>
      <c r="AK195" s="71"/>
      <c r="AL195" s="71"/>
      <c r="AM195" s="72">
        <f t="shared" si="39"/>
        <v>11.67</v>
      </c>
      <c r="AO195" s="73"/>
      <c r="AP195" s="73"/>
    </row>
    <row r="196" spans="1:42" s="3" customFormat="1" ht="43.15" customHeight="1">
      <c r="A196" s="21">
        <v>190</v>
      </c>
      <c r="B196" s="22" t="s">
        <v>26</v>
      </c>
      <c r="C196" s="40" t="s">
        <v>603</v>
      </c>
      <c r="D196" s="21" t="s">
        <v>604</v>
      </c>
      <c r="E196" s="41" t="s">
        <v>605</v>
      </c>
      <c r="F196" s="63">
        <v>212.32</v>
      </c>
      <c r="G196" s="40" t="s">
        <v>822</v>
      </c>
      <c r="H196" s="21">
        <v>1</v>
      </c>
      <c r="I196" s="64">
        <f t="shared" si="28"/>
        <v>99</v>
      </c>
      <c r="J196" s="64">
        <f t="shared" si="29"/>
        <v>99</v>
      </c>
      <c r="K196" s="63">
        <v>396.17</v>
      </c>
      <c r="L196" s="65">
        <f t="shared" si="30"/>
        <v>0.53593154453896097</v>
      </c>
      <c r="M196" s="64">
        <f t="shared" si="31"/>
        <v>99.24</v>
      </c>
      <c r="N196" s="21">
        <f t="shared" si="32"/>
        <v>99.24</v>
      </c>
      <c r="O196" s="40" t="s">
        <v>730</v>
      </c>
      <c r="P196" s="66" t="s">
        <v>731</v>
      </c>
      <c r="Q196" s="66" t="s">
        <v>731</v>
      </c>
      <c r="R196" s="21"/>
      <c r="S196" s="64">
        <f t="shared" si="33"/>
        <v>0.99119999999999997</v>
      </c>
      <c r="T196" s="21" t="str">
        <f t="shared" si="34"/>
        <v>否</v>
      </c>
      <c r="U196" s="21" t="s">
        <v>735</v>
      </c>
      <c r="V196" s="67" t="s">
        <v>820</v>
      </c>
      <c r="W196" s="21">
        <v>1</v>
      </c>
      <c r="X196" s="21">
        <v>0.51347949999999998</v>
      </c>
      <c r="Y196" s="21">
        <f t="shared" si="35"/>
        <v>10.83</v>
      </c>
      <c r="Z196" s="21">
        <f t="shared" si="36"/>
        <v>10.83</v>
      </c>
      <c r="AA196" s="68"/>
      <c r="AB196" s="69"/>
      <c r="AC196" s="71">
        <f t="shared" si="40"/>
        <v>0</v>
      </c>
      <c r="AD196" s="70"/>
      <c r="AE196" s="71">
        <f t="shared" si="41"/>
        <v>0</v>
      </c>
      <c r="AF196" s="21"/>
      <c r="AG196" s="21"/>
      <c r="AH196" s="21"/>
      <c r="AI196" s="21">
        <f t="shared" si="37"/>
        <v>10.83</v>
      </c>
      <c r="AJ196" s="21">
        <f t="shared" si="38"/>
        <v>10.83</v>
      </c>
      <c r="AK196" s="71"/>
      <c r="AL196" s="71"/>
      <c r="AM196" s="72">
        <f t="shared" si="39"/>
        <v>10.83</v>
      </c>
      <c r="AO196" s="73"/>
      <c r="AP196" s="73"/>
    </row>
    <row r="197" spans="1:42" s="3" customFormat="1" ht="43.15" customHeight="1">
      <c r="A197" s="21">
        <v>191</v>
      </c>
      <c r="B197" s="22" t="s">
        <v>26</v>
      </c>
      <c r="C197" s="40" t="s">
        <v>606</v>
      </c>
      <c r="D197" s="21" t="s">
        <v>607</v>
      </c>
      <c r="E197" s="41" t="s">
        <v>608</v>
      </c>
      <c r="F197" s="63">
        <v>333.22</v>
      </c>
      <c r="G197" s="40" t="s">
        <v>822</v>
      </c>
      <c r="H197" s="21">
        <v>1</v>
      </c>
      <c r="I197" s="64">
        <f t="shared" si="28"/>
        <v>99</v>
      </c>
      <c r="J197" s="64">
        <f t="shared" si="29"/>
        <v>99</v>
      </c>
      <c r="K197" s="63">
        <v>699.84</v>
      </c>
      <c r="L197" s="65">
        <f t="shared" si="30"/>
        <v>0.476137402834934</v>
      </c>
      <c r="M197" s="64">
        <f t="shared" si="31"/>
        <v>99.21</v>
      </c>
      <c r="N197" s="21">
        <f t="shared" si="32"/>
        <v>99.21</v>
      </c>
      <c r="O197" s="40" t="s">
        <v>730</v>
      </c>
      <c r="P197" s="66" t="s">
        <v>731</v>
      </c>
      <c r="Q197" s="66" t="s">
        <v>731</v>
      </c>
      <c r="R197" s="21"/>
      <c r="S197" s="64">
        <f t="shared" si="33"/>
        <v>0.99109999999999998</v>
      </c>
      <c r="T197" s="21" t="str">
        <f t="shared" si="34"/>
        <v>否</v>
      </c>
      <c r="U197" s="21" t="s">
        <v>735</v>
      </c>
      <c r="V197" s="67" t="s">
        <v>820</v>
      </c>
      <c r="W197" s="21">
        <v>1</v>
      </c>
      <c r="X197" s="21">
        <v>0.51347949999999998</v>
      </c>
      <c r="Y197" s="21">
        <f t="shared" si="35"/>
        <v>16.989999999999998</v>
      </c>
      <c r="Z197" s="21">
        <f t="shared" si="36"/>
        <v>16.989999999999998</v>
      </c>
      <c r="AA197" s="68"/>
      <c r="AB197" s="69"/>
      <c r="AC197" s="71">
        <f t="shared" si="40"/>
        <v>0</v>
      </c>
      <c r="AD197" s="70"/>
      <c r="AE197" s="71">
        <f t="shared" si="41"/>
        <v>0</v>
      </c>
      <c r="AF197" s="21"/>
      <c r="AG197" s="21"/>
      <c r="AH197" s="21"/>
      <c r="AI197" s="21">
        <f t="shared" si="37"/>
        <v>16.989999999999998</v>
      </c>
      <c r="AJ197" s="21">
        <f t="shared" si="38"/>
        <v>16.989999999999998</v>
      </c>
      <c r="AK197" s="71"/>
      <c r="AL197" s="71"/>
      <c r="AM197" s="72">
        <f t="shared" si="39"/>
        <v>16.989999999999998</v>
      </c>
      <c r="AO197" s="73"/>
      <c r="AP197" s="73"/>
    </row>
    <row r="198" spans="1:42" s="3" customFormat="1" ht="43.15" customHeight="1">
      <c r="A198" s="37">
        <v>192</v>
      </c>
      <c r="B198" s="22" t="s">
        <v>26</v>
      </c>
      <c r="C198" s="40" t="s">
        <v>609</v>
      </c>
      <c r="D198" s="21" t="s">
        <v>610</v>
      </c>
      <c r="E198" s="41" t="s">
        <v>611</v>
      </c>
      <c r="F198" s="63">
        <v>1397.92</v>
      </c>
      <c r="G198" s="40" t="s">
        <v>821</v>
      </c>
      <c r="H198" s="21">
        <v>1</v>
      </c>
      <c r="I198" s="64">
        <f t="shared" si="28"/>
        <v>99.03</v>
      </c>
      <c r="J198" s="64">
        <f t="shared" si="29"/>
        <v>99.03</v>
      </c>
      <c r="K198" s="63">
        <v>37559.550000000003</v>
      </c>
      <c r="L198" s="65">
        <f t="shared" si="30"/>
        <v>3.7218763270593001E-2</v>
      </c>
      <c r="M198" s="64">
        <f t="shared" si="31"/>
        <v>99.02</v>
      </c>
      <c r="N198" s="21">
        <f t="shared" si="32"/>
        <v>99.02</v>
      </c>
      <c r="O198" s="40" t="s">
        <v>730</v>
      </c>
      <c r="P198" s="66" t="s">
        <v>731</v>
      </c>
      <c r="Q198" s="66" t="s">
        <v>731</v>
      </c>
      <c r="R198" s="21"/>
      <c r="S198" s="64">
        <f t="shared" si="33"/>
        <v>0.99029999999999996</v>
      </c>
      <c r="T198" s="21" t="str">
        <f t="shared" si="34"/>
        <v>是</v>
      </c>
      <c r="U198" s="21" t="s">
        <v>732</v>
      </c>
      <c r="V198" s="67">
        <v>2800</v>
      </c>
      <c r="W198" s="21">
        <v>1</v>
      </c>
      <c r="X198" s="21">
        <v>0.51347949999999998</v>
      </c>
      <c r="Y198" s="21">
        <f t="shared" si="35"/>
        <v>71.22</v>
      </c>
      <c r="Z198" s="21">
        <f t="shared" si="36"/>
        <v>71.22</v>
      </c>
      <c r="AA198" s="68"/>
      <c r="AB198" s="69"/>
      <c r="AC198" s="71">
        <f t="shared" si="40"/>
        <v>0</v>
      </c>
      <c r="AD198" s="70"/>
      <c r="AE198" s="71">
        <f t="shared" si="41"/>
        <v>0</v>
      </c>
      <c r="AF198" s="21"/>
      <c r="AG198" s="21"/>
      <c r="AH198" s="21"/>
      <c r="AI198" s="21">
        <f t="shared" si="37"/>
        <v>71.22</v>
      </c>
      <c r="AJ198" s="21">
        <f t="shared" si="38"/>
        <v>71.22</v>
      </c>
      <c r="AK198" s="71"/>
      <c r="AL198" s="71"/>
      <c r="AM198" s="72">
        <f t="shared" si="39"/>
        <v>71.22</v>
      </c>
      <c r="AO198" s="73"/>
      <c r="AP198" s="73"/>
    </row>
    <row r="199" spans="1:42" s="3" customFormat="1" ht="43.15" customHeight="1">
      <c r="A199" s="37">
        <v>193</v>
      </c>
      <c r="B199" s="22" t="s">
        <v>26</v>
      </c>
      <c r="C199" s="40" t="s">
        <v>612</v>
      </c>
      <c r="D199" s="21" t="s">
        <v>613</v>
      </c>
      <c r="E199" s="41" t="s">
        <v>614</v>
      </c>
      <c r="F199" s="63">
        <v>1722.04</v>
      </c>
      <c r="G199" s="40" t="s">
        <v>730</v>
      </c>
      <c r="H199" s="21">
        <v>1</v>
      </c>
      <c r="I199" s="64">
        <f t="shared" ref="I199:I228" si="42">ROUND(($F199*$F$233-F$232)/(F$231*$F$233-F$232)*100,2)</f>
        <v>99.04</v>
      </c>
      <c r="J199" s="64">
        <f t="shared" ref="J199:J228" si="43">I199</f>
        <v>99.04</v>
      </c>
      <c r="K199" s="63">
        <v>0</v>
      </c>
      <c r="L199" s="65">
        <f t="shared" ref="L199:L228" si="44">IF(K199&gt;200,F199/K199,1)</f>
        <v>1</v>
      </c>
      <c r="M199" s="64">
        <f t="shared" ref="M199:M228" si="45">ROUND((L199*$L$233-$L$232)/($L$231*$L$233-$L$232)*100,2)</f>
        <v>99.44</v>
      </c>
      <c r="N199" s="21">
        <f t="shared" ref="N199:N228" si="46">M199</f>
        <v>99.44</v>
      </c>
      <c r="O199" s="40" t="s">
        <v>730</v>
      </c>
      <c r="P199" s="66" t="s">
        <v>731</v>
      </c>
      <c r="Q199" s="66" t="s">
        <v>731</v>
      </c>
      <c r="R199" s="21"/>
      <c r="S199" s="64">
        <f t="shared" ref="S199:S228" si="47">ROUND(J199*0.5+N199*0.5+R199,2)/100</f>
        <v>0.99239999999999995</v>
      </c>
      <c r="T199" s="21" t="str">
        <f t="shared" ref="T199:T228" si="48">IF(F199&gt;=500,"是","否")</f>
        <v>是</v>
      </c>
      <c r="U199" s="21" t="s">
        <v>732</v>
      </c>
      <c r="V199" s="67">
        <v>4500</v>
      </c>
      <c r="W199" s="21">
        <v>1</v>
      </c>
      <c r="X199" s="21">
        <v>0.51347949999999998</v>
      </c>
      <c r="Y199" s="21">
        <f t="shared" ref="Y199:Y228" si="49">ROUND(F199*0.1*(H199*0.2+S199*0.8)*W199*X199,2)</f>
        <v>87.89</v>
      </c>
      <c r="Z199" s="21">
        <f t="shared" ref="Z199:Z228" si="50">ROUND(IF(F199*0.1*(H199*0.2+S199*0.8)*W199*X199&lt;1000,F199*0.1*(H199*0.2+S199*0.8)*W199*X199,1000),2)</f>
        <v>87.89</v>
      </c>
      <c r="AA199" s="68"/>
      <c r="AB199" s="69"/>
      <c r="AC199" s="71">
        <f t="shared" si="40"/>
        <v>0</v>
      </c>
      <c r="AD199" s="70"/>
      <c r="AE199" s="71">
        <f t="shared" si="41"/>
        <v>0</v>
      </c>
      <c r="AF199" s="21"/>
      <c r="AG199" s="21"/>
      <c r="AH199" s="21"/>
      <c r="AI199" s="21">
        <f t="shared" ref="AI199:AI228" si="51">Z199+AE199</f>
        <v>87.89</v>
      </c>
      <c r="AJ199" s="21">
        <f t="shared" ref="AJ199:AJ228" si="52">IF(AI199&gt;1000,1000,AI199)</f>
        <v>87.89</v>
      </c>
      <c r="AK199" s="71"/>
      <c r="AL199" s="71"/>
      <c r="AM199" s="72">
        <f t="shared" ref="AM199:AM228" si="53">MAX(AJ199-AL199,0)</f>
        <v>87.89</v>
      </c>
      <c r="AO199" s="73"/>
      <c r="AP199" s="73"/>
    </row>
    <row r="200" spans="1:42" s="3" customFormat="1" ht="43.15" customHeight="1">
      <c r="A200" s="21">
        <v>194</v>
      </c>
      <c r="B200" s="22" t="s">
        <v>26</v>
      </c>
      <c r="C200" s="40" t="s">
        <v>615</v>
      </c>
      <c r="D200" s="21" t="s">
        <v>616</v>
      </c>
      <c r="E200" s="41" t="s">
        <v>617</v>
      </c>
      <c r="F200" s="63">
        <v>700.85</v>
      </c>
      <c r="G200" s="40" t="s">
        <v>821</v>
      </c>
      <c r="H200" s="21">
        <v>1</v>
      </c>
      <c r="I200" s="64">
        <f t="shared" si="42"/>
        <v>99.01</v>
      </c>
      <c r="J200" s="64">
        <f t="shared" si="43"/>
        <v>99.01</v>
      </c>
      <c r="K200" s="63">
        <v>14800.68</v>
      </c>
      <c r="L200" s="65">
        <f t="shared" si="44"/>
        <v>4.73525540718399E-2</v>
      </c>
      <c r="M200" s="64">
        <f t="shared" si="45"/>
        <v>99.02</v>
      </c>
      <c r="N200" s="21">
        <f t="shared" si="46"/>
        <v>99.02</v>
      </c>
      <c r="O200" s="40" t="s">
        <v>730</v>
      </c>
      <c r="P200" s="66" t="s">
        <v>731</v>
      </c>
      <c r="Q200" s="66" t="s">
        <v>731</v>
      </c>
      <c r="R200" s="21"/>
      <c r="S200" s="64">
        <f t="shared" si="47"/>
        <v>0.99019999999999997</v>
      </c>
      <c r="T200" s="21" t="str">
        <f t="shared" si="48"/>
        <v>是</v>
      </c>
      <c r="U200" s="21" t="s">
        <v>732</v>
      </c>
      <c r="V200" s="67">
        <v>12000</v>
      </c>
      <c r="W200" s="21">
        <v>1</v>
      </c>
      <c r="X200" s="21">
        <v>0.51347949999999998</v>
      </c>
      <c r="Y200" s="21">
        <f t="shared" si="49"/>
        <v>35.71</v>
      </c>
      <c r="Z200" s="21">
        <f t="shared" si="50"/>
        <v>35.71</v>
      </c>
      <c r="AA200" s="68" t="s">
        <v>49</v>
      </c>
      <c r="AB200" s="69">
        <v>0.03</v>
      </c>
      <c r="AC200" s="71">
        <f t="shared" si="40"/>
        <v>21.03</v>
      </c>
      <c r="AD200" s="74">
        <f>X200</f>
        <v>0.51347949999999998</v>
      </c>
      <c r="AE200" s="71">
        <f t="shared" si="41"/>
        <v>10.8</v>
      </c>
      <c r="AF200" s="21"/>
      <c r="AG200" s="21"/>
      <c r="AH200" s="21"/>
      <c r="AI200" s="21">
        <f t="shared" si="51"/>
        <v>46.51</v>
      </c>
      <c r="AJ200" s="21">
        <f t="shared" si="52"/>
        <v>46.51</v>
      </c>
      <c r="AK200" s="71"/>
      <c r="AL200" s="71"/>
      <c r="AM200" s="72">
        <f t="shared" si="53"/>
        <v>46.51</v>
      </c>
      <c r="AN200" s="75"/>
      <c r="AO200" s="73"/>
      <c r="AP200" s="73"/>
    </row>
    <row r="201" spans="1:42" s="3" customFormat="1" ht="43.15" customHeight="1">
      <c r="A201" s="37">
        <v>195</v>
      </c>
      <c r="B201" s="22" t="s">
        <v>26</v>
      </c>
      <c r="C201" s="40" t="s">
        <v>618</v>
      </c>
      <c r="D201" s="21" t="s">
        <v>619</v>
      </c>
      <c r="E201" s="41" t="s">
        <v>620</v>
      </c>
      <c r="F201" s="63">
        <v>243.96</v>
      </c>
      <c r="G201" s="40" t="s">
        <v>822</v>
      </c>
      <c r="H201" s="21">
        <v>1</v>
      </c>
      <c r="I201" s="64">
        <f t="shared" si="42"/>
        <v>99</v>
      </c>
      <c r="J201" s="64">
        <f t="shared" si="43"/>
        <v>99</v>
      </c>
      <c r="K201" s="63">
        <v>747.18</v>
      </c>
      <c r="L201" s="65">
        <f t="shared" si="44"/>
        <v>0.32650766883481902</v>
      </c>
      <c r="M201" s="64">
        <f t="shared" si="45"/>
        <v>99.14</v>
      </c>
      <c r="N201" s="21">
        <f t="shared" si="46"/>
        <v>99.14</v>
      </c>
      <c r="O201" s="40" t="s">
        <v>730</v>
      </c>
      <c r="P201" s="66" t="s">
        <v>731</v>
      </c>
      <c r="Q201" s="66" t="s">
        <v>731</v>
      </c>
      <c r="R201" s="21"/>
      <c r="S201" s="64">
        <f t="shared" si="47"/>
        <v>0.99070000000000003</v>
      </c>
      <c r="T201" s="21" t="str">
        <f t="shared" si="48"/>
        <v>否</v>
      </c>
      <c r="U201" s="21" t="s">
        <v>735</v>
      </c>
      <c r="V201" s="67" t="s">
        <v>820</v>
      </c>
      <c r="W201" s="21">
        <v>1</v>
      </c>
      <c r="X201" s="21">
        <v>0.51347949999999998</v>
      </c>
      <c r="Y201" s="21">
        <f t="shared" si="49"/>
        <v>12.43</v>
      </c>
      <c r="Z201" s="21">
        <f t="shared" si="50"/>
        <v>12.43</v>
      </c>
      <c r="AA201" s="68"/>
      <c r="AB201" s="69"/>
      <c r="AC201" s="71">
        <f t="shared" ref="AC201:AC233" si="54">ROUND(AB201*F201,2)</f>
        <v>0</v>
      </c>
      <c r="AD201" s="70"/>
      <c r="AE201" s="71">
        <f t="shared" ref="AE201:AE229" si="55">ROUND(AC201*AD201,2)</f>
        <v>0</v>
      </c>
      <c r="AF201" s="21"/>
      <c r="AG201" s="21"/>
      <c r="AH201" s="21"/>
      <c r="AI201" s="21">
        <f t="shared" si="51"/>
        <v>12.43</v>
      </c>
      <c r="AJ201" s="21">
        <f t="shared" si="52"/>
        <v>12.43</v>
      </c>
      <c r="AK201" s="71"/>
      <c r="AL201" s="71"/>
      <c r="AM201" s="72">
        <f t="shared" si="53"/>
        <v>12.43</v>
      </c>
      <c r="AO201" s="73"/>
      <c r="AP201" s="73"/>
    </row>
    <row r="202" spans="1:42" s="3" customFormat="1" ht="43.15" customHeight="1">
      <c r="A202" s="21">
        <v>196</v>
      </c>
      <c r="B202" s="22" t="s">
        <v>26</v>
      </c>
      <c r="C202" s="40" t="s">
        <v>621</v>
      </c>
      <c r="D202" s="21" t="s">
        <v>622</v>
      </c>
      <c r="E202" s="41" t="s">
        <v>623</v>
      </c>
      <c r="F202" s="63">
        <v>274.35000000000002</v>
      </c>
      <c r="G202" s="40" t="s">
        <v>821</v>
      </c>
      <c r="H202" s="21">
        <v>1</v>
      </c>
      <c r="I202" s="64">
        <f t="shared" si="42"/>
        <v>99</v>
      </c>
      <c r="J202" s="64">
        <f t="shared" si="43"/>
        <v>99</v>
      </c>
      <c r="K202" s="63">
        <v>54765.59</v>
      </c>
      <c r="L202" s="65">
        <f t="shared" si="44"/>
        <v>5.0095324454643899E-3</v>
      </c>
      <c r="M202" s="64">
        <f t="shared" si="45"/>
        <v>99</v>
      </c>
      <c r="N202" s="21">
        <f t="shared" si="46"/>
        <v>99</v>
      </c>
      <c r="O202" s="40" t="s">
        <v>730</v>
      </c>
      <c r="P202" s="66" t="s">
        <v>731</v>
      </c>
      <c r="Q202" s="66" t="s">
        <v>731</v>
      </c>
      <c r="R202" s="21"/>
      <c r="S202" s="64">
        <f t="shared" si="47"/>
        <v>0.99</v>
      </c>
      <c r="T202" s="21" t="str">
        <f t="shared" si="48"/>
        <v>否</v>
      </c>
      <c r="U202" s="21" t="s">
        <v>732</v>
      </c>
      <c r="V202" s="67">
        <v>800</v>
      </c>
      <c r="W202" s="21">
        <v>1</v>
      </c>
      <c r="X202" s="21">
        <v>0.51347949999999998</v>
      </c>
      <c r="Y202" s="21">
        <f t="shared" si="49"/>
        <v>13.97</v>
      </c>
      <c r="Z202" s="21">
        <f t="shared" si="50"/>
        <v>13.97</v>
      </c>
      <c r="AA202" s="68"/>
      <c r="AB202" s="69"/>
      <c r="AC202" s="71">
        <f t="shared" si="54"/>
        <v>0</v>
      </c>
      <c r="AD202" s="70"/>
      <c r="AE202" s="71">
        <f t="shared" si="55"/>
        <v>0</v>
      </c>
      <c r="AF202" s="21"/>
      <c r="AG202" s="21"/>
      <c r="AH202" s="21"/>
      <c r="AI202" s="21">
        <f t="shared" si="51"/>
        <v>13.97</v>
      </c>
      <c r="AJ202" s="21">
        <f t="shared" si="52"/>
        <v>13.97</v>
      </c>
      <c r="AK202" s="71"/>
      <c r="AL202" s="71"/>
      <c r="AM202" s="72">
        <f t="shared" si="53"/>
        <v>13.97</v>
      </c>
      <c r="AO202" s="73"/>
      <c r="AP202" s="73"/>
    </row>
    <row r="203" spans="1:42" s="3" customFormat="1" ht="43.15" customHeight="1">
      <c r="A203" s="37">
        <v>197</v>
      </c>
      <c r="B203" s="22" t="s">
        <v>26</v>
      </c>
      <c r="C203" s="40" t="s">
        <v>624</v>
      </c>
      <c r="D203" s="21" t="s">
        <v>625</v>
      </c>
      <c r="E203" s="41" t="s">
        <v>626</v>
      </c>
      <c r="F203" s="63">
        <v>1175.23</v>
      </c>
      <c r="G203" s="40" t="s">
        <v>822</v>
      </c>
      <c r="H203" s="21">
        <v>1</v>
      </c>
      <c r="I203" s="64">
        <f t="shared" si="42"/>
        <v>99.02</v>
      </c>
      <c r="J203" s="64">
        <f t="shared" si="43"/>
        <v>99.02</v>
      </c>
      <c r="K203" s="63">
        <v>10444.93</v>
      </c>
      <c r="L203" s="65">
        <f t="shared" si="44"/>
        <v>0.112516790442827</v>
      </c>
      <c r="M203" s="64">
        <f t="shared" si="45"/>
        <v>99.05</v>
      </c>
      <c r="N203" s="21">
        <f t="shared" si="46"/>
        <v>99.05</v>
      </c>
      <c r="O203" s="40" t="s">
        <v>730</v>
      </c>
      <c r="P203" s="66" t="s">
        <v>731</v>
      </c>
      <c r="Q203" s="66" t="s">
        <v>731</v>
      </c>
      <c r="R203" s="21"/>
      <c r="S203" s="64">
        <f t="shared" si="47"/>
        <v>0.99039999999999995</v>
      </c>
      <c r="T203" s="21" t="str">
        <f t="shared" si="48"/>
        <v>是</v>
      </c>
      <c r="U203" s="21" t="s">
        <v>732</v>
      </c>
      <c r="V203" s="67">
        <v>5600</v>
      </c>
      <c r="W203" s="21">
        <v>1</v>
      </c>
      <c r="X203" s="21">
        <v>0.51347949999999998</v>
      </c>
      <c r="Y203" s="21">
        <f t="shared" si="49"/>
        <v>59.88</v>
      </c>
      <c r="Z203" s="21">
        <f t="shared" si="50"/>
        <v>59.88</v>
      </c>
      <c r="AA203" s="68"/>
      <c r="AB203" s="69"/>
      <c r="AC203" s="71">
        <f t="shared" si="54"/>
        <v>0</v>
      </c>
      <c r="AD203" s="70"/>
      <c r="AE203" s="71">
        <f t="shared" si="55"/>
        <v>0</v>
      </c>
      <c r="AF203" s="21"/>
      <c r="AG203" s="21"/>
      <c r="AH203" s="21"/>
      <c r="AI203" s="21">
        <f t="shared" si="51"/>
        <v>59.88</v>
      </c>
      <c r="AJ203" s="21">
        <f t="shared" si="52"/>
        <v>59.88</v>
      </c>
      <c r="AK203" s="71"/>
      <c r="AL203" s="71"/>
      <c r="AM203" s="72">
        <f t="shared" si="53"/>
        <v>59.88</v>
      </c>
      <c r="AO203" s="73"/>
      <c r="AP203" s="73"/>
    </row>
    <row r="204" spans="1:42" s="3" customFormat="1" ht="43.15" customHeight="1">
      <c r="A204" s="37">
        <v>198</v>
      </c>
      <c r="B204" s="22" t="s">
        <v>26</v>
      </c>
      <c r="C204" s="40" t="s">
        <v>627</v>
      </c>
      <c r="D204" s="21" t="s">
        <v>628</v>
      </c>
      <c r="E204" s="41" t="s">
        <v>629</v>
      </c>
      <c r="F204" s="63">
        <v>475.1</v>
      </c>
      <c r="G204" s="40" t="s">
        <v>822</v>
      </c>
      <c r="H204" s="21">
        <v>1</v>
      </c>
      <c r="I204" s="64">
        <f t="shared" si="42"/>
        <v>99.01</v>
      </c>
      <c r="J204" s="64">
        <f t="shared" si="43"/>
        <v>99.01</v>
      </c>
      <c r="K204" s="63">
        <v>1962.12</v>
      </c>
      <c r="L204" s="65">
        <f t="shared" si="44"/>
        <v>0.242136056918027</v>
      </c>
      <c r="M204" s="64">
        <f t="shared" si="45"/>
        <v>99.11</v>
      </c>
      <c r="N204" s="21">
        <f t="shared" si="46"/>
        <v>99.11</v>
      </c>
      <c r="O204" s="40" t="s">
        <v>730</v>
      </c>
      <c r="P204" s="66" t="s">
        <v>731</v>
      </c>
      <c r="Q204" s="66" t="s">
        <v>731</v>
      </c>
      <c r="R204" s="21"/>
      <c r="S204" s="64">
        <f t="shared" si="47"/>
        <v>0.99060000000000004</v>
      </c>
      <c r="T204" s="21" t="str">
        <f t="shared" si="48"/>
        <v>否</v>
      </c>
      <c r="U204" s="21" t="s">
        <v>735</v>
      </c>
      <c r="V204" s="67" t="s">
        <v>820</v>
      </c>
      <c r="W204" s="21">
        <v>1</v>
      </c>
      <c r="X204" s="21">
        <v>0.51347949999999998</v>
      </c>
      <c r="Y204" s="21">
        <f t="shared" si="49"/>
        <v>24.21</v>
      </c>
      <c r="Z204" s="21">
        <f t="shared" si="50"/>
        <v>24.21</v>
      </c>
      <c r="AA204" s="68"/>
      <c r="AB204" s="69"/>
      <c r="AC204" s="71">
        <f t="shared" si="54"/>
        <v>0</v>
      </c>
      <c r="AD204" s="70"/>
      <c r="AE204" s="71">
        <f t="shared" si="55"/>
        <v>0</v>
      </c>
      <c r="AF204" s="21"/>
      <c r="AG204" s="21"/>
      <c r="AH204" s="21"/>
      <c r="AI204" s="21">
        <f t="shared" si="51"/>
        <v>24.21</v>
      </c>
      <c r="AJ204" s="21">
        <f t="shared" si="52"/>
        <v>24.21</v>
      </c>
      <c r="AK204" s="71"/>
      <c r="AL204" s="71"/>
      <c r="AM204" s="72">
        <f t="shared" si="53"/>
        <v>24.21</v>
      </c>
      <c r="AO204" s="73"/>
      <c r="AP204" s="73"/>
    </row>
    <row r="205" spans="1:42" s="3" customFormat="1" ht="43.15" customHeight="1">
      <c r="A205" s="21">
        <v>199</v>
      </c>
      <c r="B205" s="22" t="s">
        <v>26</v>
      </c>
      <c r="C205" s="40" t="s">
        <v>630</v>
      </c>
      <c r="D205" s="21" t="s">
        <v>631</v>
      </c>
      <c r="E205" s="41" t="s">
        <v>632</v>
      </c>
      <c r="F205" s="63">
        <v>755.22</v>
      </c>
      <c r="G205" s="40" t="s">
        <v>821</v>
      </c>
      <c r="H205" s="21">
        <v>1</v>
      </c>
      <c r="I205" s="64">
        <f t="shared" si="42"/>
        <v>99.01</v>
      </c>
      <c r="J205" s="64">
        <f t="shared" si="43"/>
        <v>99.01</v>
      </c>
      <c r="K205" s="63">
        <v>51286.54</v>
      </c>
      <c r="L205" s="65">
        <f t="shared" si="44"/>
        <v>1.4725501076890701E-2</v>
      </c>
      <c r="M205" s="64">
        <f t="shared" si="45"/>
        <v>99.01</v>
      </c>
      <c r="N205" s="21">
        <f t="shared" si="46"/>
        <v>99.01</v>
      </c>
      <c r="O205" s="40" t="s">
        <v>730</v>
      </c>
      <c r="P205" s="66" t="s">
        <v>731</v>
      </c>
      <c r="Q205" s="66" t="s">
        <v>731</v>
      </c>
      <c r="R205" s="21"/>
      <c r="S205" s="64">
        <f t="shared" si="47"/>
        <v>0.99009999999999998</v>
      </c>
      <c r="T205" s="21" t="str">
        <f t="shared" si="48"/>
        <v>是</v>
      </c>
      <c r="U205" s="21" t="s">
        <v>732</v>
      </c>
      <c r="V205" s="67">
        <v>978</v>
      </c>
      <c r="W205" s="21">
        <v>1</v>
      </c>
      <c r="X205" s="21">
        <v>0.51347949999999998</v>
      </c>
      <c r="Y205" s="21">
        <f t="shared" si="49"/>
        <v>38.47</v>
      </c>
      <c r="Z205" s="21">
        <f t="shared" si="50"/>
        <v>38.47</v>
      </c>
      <c r="AA205" s="68" t="s">
        <v>68</v>
      </c>
      <c r="AB205" s="69">
        <v>0.02</v>
      </c>
      <c r="AC205" s="71">
        <f t="shared" si="54"/>
        <v>15.1</v>
      </c>
      <c r="AD205" s="74">
        <f>X205</f>
        <v>0.51347949999999998</v>
      </c>
      <c r="AE205" s="71">
        <f t="shared" si="55"/>
        <v>7.75</v>
      </c>
      <c r="AF205" s="21"/>
      <c r="AG205" s="21"/>
      <c r="AH205" s="21"/>
      <c r="AI205" s="21">
        <f t="shared" si="51"/>
        <v>46.22</v>
      </c>
      <c r="AJ205" s="21">
        <f t="shared" si="52"/>
        <v>46.22</v>
      </c>
      <c r="AK205" s="71"/>
      <c r="AL205" s="71"/>
      <c r="AM205" s="72">
        <f t="shared" si="53"/>
        <v>46.22</v>
      </c>
      <c r="AN205" s="75"/>
      <c r="AO205" s="73"/>
      <c r="AP205" s="73"/>
    </row>
    <row r="206" spans="1:42" s="3" customFormat="1" ht="43.15" customHeight="1">
      <c r="A206" s="37">
        <v>200</v>
      </c>
      <c r="B206" s="22" t="s">
        <v>26</v>
      </c>
      <c r="C206" s="40" t="s">
        <v>633</v>
      </c>
      <c r="D206" s="21" t="s">
        <v>634</v>
      </c>
      <c r="E206" s="41" t="s">
        <v>635</v>
      </c>
      <c r="F206" s="63">
        <v>21956.31</v>
      </c>
      <c r="G206" s="40" t="s">
        <v>821</v>
      </c>
      <c r="H206" s="21">
        <v>1</v>
      </c>
      <c r="I206" s="64">
        <f t="shared" si="42"/>
        <v>99.52</v>
      </c>
      <c r="J206" s="64">
        <f t="shared" si="43"/>
        <v>99.52</v>
      </c>
      <c r="K206" s="63">
        <v>805639.14</v>
      </c>
      <c r="L206" s="65">
        <f t="shared" si="44"/>
        <v>2.7253281165063599E-2</v>
      </c>
      <c r="M206" s="64">
        <f t="shared" si="45"/>
        <v>99.01</v>
      </c>
      <c r="N206" s="21">
        <f t="shared" si="46"/>
        <v>99.01</v>
      </c>
      <c r="O206" s="40" t="s">
        <v>733</v>
      </c>
      <c r="P206" s="66">
        <v>70000</v>
      </c>
      <c r="Q206" s="66" t="s">
        <v>734</v>
      </c>
      <c r="R206" s="21">
        <v>4</v>
      </c>
      <c r="S206" s="64">
        <f t="shared" si="47"/>
        <v>1.0327</v>
      </c>
      <c r="T206" s="21" t="str">
        <f t="shared" si="48"/>
        <v>是</v>
      </c>
      <c r="U206" s="21" t="s">
        <v>732</v>
      </c>
      <c r="V206" s="67">
        <v>13695</v>
      </c>
      <c r="W206" s="21">
        <v>1</v>
      </c>
      <c r="X206" s="21">
        <v>0.51347949999999998</v>
      </c>
      <c r="Y206" s="21">
        <f t="shared" si="49"/>
        <v>1156.9000000000001</v>
      </c>
      <c r="Z206" s="21">
        <f t="shared" si="50"/>
        <v>1000</v>
      </c>
      <c r="AA206" s="68"/>
      <c r="AB206" s="69"/>
      <c r="AC206" s="71">
        <f t="shared" si="54"/>
        <v>0</v>
      </c>
      <c r="AD206" s="70"/>
      <c r="AE206" s="71">
        <f t="shared" si="55"/>
        <v>0</v>
      </c>
      <c r="AF206" s="21"/>
      <c r="AG206" s="21"/>
      <c r="AH206" s="21"/>
      <c r="AI206" s="21">
        <f t="shared" si="51"/>
        <v>1000</v>
      </c>
      <c r="AJ206" s="21">
        <f t="shared" si="52"/>
        <v>1000</v>
      </c>
      <c r="AK206" s="71"/>
      <c r="AL206" s="71"/>
      <c r="AM206" s="72">
        <f t="shared" si="53"/>
        <v>1000</v>
      </c>
      <c r="AO206" s="73"/>
      <c r="AP206" s="73"/>
    </row>
    <row r="207" spans="1:42" s="3" customFormat="1" ht="43.15" customHeight="1">
      <c r="A207" s="21">
        <v>201</v>
      </c>
      <c r="B207" s="22" t="s">
        <v>26</v>
      </c>
      <c r="C207" s="40" t="s">
        <v>636</v>
      </c>
      <c r="D207" s="21" t="s">
        <v>637</v>
      </c>
      <c r="E207" s="41" t="s">
        <v>638</v>
      </c>
      <c r="F207" s="63">
        <v>200.63</v>
      </c>
      <c r="G207" s="40" t="s">
        <v>730</v>
      </c>
      <c r="H207" s="21">
        <v>1</v>
      </c>
      <c r="I207" s="64">
        <f t="shared" si="42"/>
        <v>99</v>
      </c>
      <c r="J207" s="64">
        <f t="shared" si="43"/>
        <v>99</v>
      </c>
      <c r="K207" s="63">
        <v>0</v>
      </c>
      <c r="L207" s="65">
        <f t="shared" si="44"/>
        <v>1</v>
      </c>
      <c r="M207" s="64">
        <f t="shared" si="45"/>
        <v>99.44</v>
      </c>
      <c r="N207" s="21">
        <f t="shared" si="46"/>
        <v>99.44</v>
      </c>
      <c r="O207" s="40" t="s">
        <v>730</v>
      </c>
      <c r="P207" s="66" t="s">
        <v>731</v>
      </c>
      <c r="Q207" s="66" t="s">
        <v>731</v>
      </c>
      <c r="R207" s="21"/>
      <c r="S207" s="64">
        <f t="shared" si="47"/>
        <v>0.99219999999999997</v>
      </c>
      <c r="T207" s="21" t="str">
        <f t="shared" si="48"/>
        <v>否</v>
      </c>
      <c r="U207" s="21" t="s">
        <v>735</v>
      </c>
      <c r="V207" s="67" t="s">
        <v>820</v>
      </c>
      <c r="W207" s="21">
        <v>1</v>
      </c>
      <c r="X207" s="21">
        <v>0.51347949999999998</v>
      </c>
      <c r="Y207" s="21">
        <f t="shared" si="49"/>
        <v>10.24</v>
      </c>
      <c r="Z207" s="21">
        <f t="shared" si="50"/>
        <v>10.24</v>
      </c>
      <c r="AA207" s="68"/>
      <c r="AB207" s="69"/>
      <c r="AC207" s="71">
        <f t="shared" si="54"/>
        <v>0</v>
      </c>
      <c r="AD207" s="70"/>
      <c r="AE207" s="71">
        <f t="shared" si="55"/>
        <v>0</v>
      </c>
      <c r="AF207" s="21"/>
      <c r="AG207" s="21"/>
      <c r="AH207" s="21"/>
      <c r="AI207" s="21">
        <f t="shared" si="51"/>
        <v>10.24</v>
      </c>
      <c r="AJ207" s="21">
        <f t="shared" si="52"/>
        <v>10.24</v>
      </c>
      <c r="AK207" s="71"/>
      <c r="AL207" s="71"/>
      <c r="AM207" s="72">
        <f t="shared" si="53"/>
        <v>10.24</v>
      </c>
      <c r="AO207" s="73"/>
      <c r="AP207" s="73"/>
    </row>
    <row r="208" spans="1:42" s="3" customFormat="1" ht="43.15" customHeight="1">
      <c r="A208" s="37">
        <v>202</v>
      </c>
      <c r="B208" s="22" t="s">
        <v>26</v>
      </c>
      <c r="C208" s="40" t="s">
        <v>639</v>
      </c>
      <c r="D208" s="21" t="s">
        <v>640</v>
      </c>
      <c r="E208" s="41" t="s">
        <v>641</v>
      </c>
      <c r="F208" s="63">
        <v>250.15</v>
      </c>
      <c r="G208" s="40" t="s">
        <v>822</v>
      </c>
      <c r="H208" s="21">
        <v>1</v>
      </c>
      <c r="I208" s="64">
        <f t="shared" si="42"/>
        <v>99</v>
      </c>
      <c r="J208" s="64">
        <f t="shared" si="43"/>
        <v>99</v>
      </c>
      <c r="K208" s="63">
        <v>1725.43</v>
      </c>
      <c r="L208" s="65">
        <f t="shared" si="44"/>
        <v>0.14497835322209501</v>
      </c>
      <c r="M208" s="64">
        <f t="shared" si="45"/>
        <v>99.06</v>
      </c>
      <c r="N208" s="21">
        <f t="shared" si="46"/>
        <v>99.06</v>
      </c>
      <c r="O208" s="40" t="s">
        <v>730</v>
      </c>
      <c r="P208" s="66" t="s">
        <v>731</v>
      </c>
      <c r="Q208" s="66" t="s">
        <v>731</v>
      </c>
      <c r="R208" s="21"/>
      <c r="S208" s="64">
        <f t="shared" si="47"/>
        <v>0.99029999999999996</v>
      </c>
      <c r="T208" s="21" t="str">
        <f t="shared" si="48"/>
        <v>否</v>
      </c>
      <c r="U208" s="21" t="s">
        <v>732</v>
      </c>
      <c r="V208" s="67">
        <v>728</v>
      </c>
      <c r="W208" s="21">
        <v>1</v>
      </c>
      <c r="X208" s="21">
        <v>0.51347949999999998</v>
      </c>
      <c r="Y208" s="21">
        <f t="shared" si="49"/>
        <v>12.75</v>
      </c>
      <c r="Z208" s="21">
        <f t="shared" si="50"/>
        <v>12.75</v>
      </c>
      <c r="AA208" s="68"/>
      <c r="AB208" s="69"/>
      <c r="AC208" s="71">
        <f t="shared" si="54"/>
        <v>0</v>
      </c>
      <c r="AD208" s="70"/>
      <c r="AE208" s="71">
        <f t="shared" si="55"/>
        <v>0</v>
      </c>
      <c r="AF208" s="21"/>
      <c r="AG208" s="21"/>
      <c r="AH208" s="21"/>
      <c r="AI208" s="21">
        <f t="shared" si="51"/>
        <v>12.75</v>
      </c>
      <c r="AJ208" s="21">
        <f t="shared" si="52"/>
        <v>12.75</v>
      </c>
      <c r="AK208" s="71"/>
      <c r="AL208" s="71"/>
      <c r="AM208" s="72">
        <f t="shared" si="53"/>
        <v>12.75</v>
      </c>
      <c r="AO208" s="73"/>
      <c r="AP208" s="73"/>
    </row>
    <row r="209" spans="1:42" s="3" customFormat="1" ht="43.15" customHeight="1">
      <c r="A209" s="37">
        <v>203</v>
      </c>
      <c r="B209" s="22" t="s">
        <v>26</v>
      </c>
      <c r="C209" s="40" t="s">
        <v>642</v>
      </c>
      <c r="D209" s="21" t="s">
        <v>643</v>
      </c>
      <c r="E209" s="41" t="s">
        <v>644</v>
      </c>
      <c r="F209" s="63">
        <v>203.2</v>
      </c>
      <c r="G209" s="40" t="s">
        <v>730</v>
      </c>
      <c r="H209" s="21">
        <v>1</v>
      </c>
      <c r="I209" s="64">
        <f t="shared" si="42"/>
        <v>99</v>
      </c>
      <c r="J209" s="64">
        <f t="shared" si="43"/>
        <v>99</v>
      </c>
      <c r="K209" s="63">
        <v>190.09</v>
      </c>
      <c r="L209" s="65">
        <f t="shared" si="44"/>
        <v>1</v>
      </c>
      <c r="M209" s="64">
        <f t="shared" si="45"/>
        <v>99.44</v>
      </c>
      <c r="N209" s="21">
        <f t="shared" si="46"/>
        <v>99.44</v>
      </c>
      <c r="O209" s="40" t="s">
        <v>730</v>
      </c>
      <c r="P209" s="66" t="s">
        <v>731</v>
      </c>
      <c r="Q209" s="66" t="s">
        <v>731</v>
      </c>
      <c r="R209" s="21"/>
      <c r="S209" s="64">
        <f t="shared" si="47"/>
        <v>0.99219999999999997</v>
      </c>
      <c r="T209" s="21" t="str">
        <f t="shared" si="48"/>
        <v>否</v>
      </c>
      <c r="U209" s="21" t="s">
        <v>735</v>
      </c>
      <c r="V209" s="67" t="s">
        <v>820</v>
      </c>
      <c r="W209" s="21">
        <v>1</v>
      </c>
      <c r="X209" s="21">
        <v>0.51347949999999998</v>
      </c>
      <c r="Y209" s="21">
        <f t="shared" si="49"/>
        <v>10.37</v>
      </c>
      <c r="Z209" s="21">
        <f t="shared" si="50"/>
        <v>10.37</v>
      </c>
      <c r="AA209" s="68"/>
      <c r="AB209" s="69"/>
      <c r="AC209" s="71">
        <f t="shared" si="54"/>
        <v>0</v>
      </c>
      <c r="AD209" s="70"/>
      <c r="AE209" s="71">
        <f t="shared" si="55"/>
        <v>0</v>
      </c>
      <c r="AF209" s="21"/>
      <c r="AG209" s="21"/>
      <c r="AH209" s="21"/>
      <c r="AI209" s="21">
        <f t="shared" si="51"/>
        <v>10.37</v>
      </c>
      <c r="AJ209" s="21">
        <f t="shared" si="52"/>
        <v>10.37</v>
      </c>
      <c r="AK209" s="71"/>
      <c r="AL209" s="71"/>
      <c r="AM209" s="72">
        <f t="shared" si="53"/>
        <v>10.37</v>
      </c>
      <c r="AO209" s="73"/>
      <c r="AP209" s="73"/>
    </row>
    <row r="210" spans="1:42" s="3" customFormat="1" ht="43.15" customHeight="1">
      <c r="A210" s="21">
        <v>204</v>
      </c>
      <c r="B210" s="22" t="s">
        <v>26</v>
      </c>
      <c r="C210" s="40" t="s">
        <v>645</v>
      </c>
      <c r="D210" s="21" t="s">
        <v>646</v>
      </c>
      <c r="E210" s="41" t="s">
        <v>647</v>
      </c>
      <c r="F210" s="63">
        <v>230</v>
      </c>
      <c r="G210" s="40" t="s">
        <v>730</v>
      </c>
      <c r="H210" s="21">
        <v>1</v>
      </c>
      <c r="I210" s="64">
        <f t="shared" si="42"/>
        <v>99</v>
      </c>
      <c r="J210" s="64">
        <f t="shared" si="43"/>
        <v>99</v>
      </c>
      <c r="K210" s="63">
        <v>809.63</v>
      </c>
      <c r="L210" s="65">
        <f t="shared" si="44"/>
        <v>0.28408038239689698</v>
      </c>
      <c r="M210" s="64">
        <f t="shared" si="45"/>
        <v>99.13</v>
      </c>
      <c r="N210" s="21">
        <f t="shared" si="46"/>
        <v>99.13</v>
      </c>
      <c r="O210" s="40" t="s">
        <v>730</v>
      </c>
      <c r="P210" s="66" t="s">
        <v>731</v>
      </c>
      <c r="Q210" s="66" t="s">
        <v>731</v>
      </c>
      <c r="R210" s="21"/>
      <c r="S210" s="64">
        <f t="shared" si="47"/>
        <v>0.99070000000000003</v>
      </c>
      <c r="T210" s="21" t="str">
        <f t="shared" si="48"/>
        <v>否</v>
      </c>
      <c r="U210" s="21" t="s">
        <v>735</v>
      </c>
      <c r="V210" s="67" t="s">
        <v>820</v>
      </c>
      <c r="W210" s="21">
        <v>1</v>
      </c>
      <c r="X210" s="21">
        <v>0.51347949999999998</v>
      </c>
      <c r="Y210" s="21">
        <f t="shared" si="49"/>
        <v>11.72</v>
      </c>
      <c r="Z210" s="21">
        <f t="shared" si="50"/>
        <v>11.72</v>
      </c>
      <c r="AA210" s="68"/>
      <c r="AB210" s="69"/>
      <c r="AC210" s="71">
        <f t="shared" si="54"/>
        <v>0</v>
      </c>
      <c r="AD210" s="70"/>
      <c r="AE210" s="71">
        <f t="shared" si="55"/>
        <v>0</v>
      </c>
      <c r="AF210" s="21"/>
      <c r="AG210" s="21"/>
      <c r="AH210" s="21"/>
      <c r="AI210" s="21">
        <f t="shared" si="51"/>
        <v>11.72</v>
      </c>
      <c r="AJ210" s="21">
        <f t="shared" si="52"/>
        <v>11.72</v>
      </c>
      <c r="AK210" s="71"/>
      <c r="AL210" s="71"/>
      <c r="AM210" s="72">
        <f t="shared" si="53"/>
        <v>11.72</v>
      </c>
      <c r="AO210" s="73"/>
      <c r="AP210" s="73"/>
    </row>
    <row r="211" spans="1:42" s="3" customFormat="1" ht="43.15" customHeight="1">
      <c r="A211" s="37">
        <v>205</v>
      </c>
      <c r="B211" s="22" t="s">
        <v>26</v>
      </c>
      <c r="C211" s="40" t="s">
        <v>648</v>
      </c>
      <c r="D211" s="21" t="s">
        <v>649</v>
      </c>
      <c r="E211" s="41" t="s">
        <v>650</v>
      </c>
      <c r="F211" s="63">
        <v>4356.28</v>
      </c>
      <c r="G211" s="40" t="s">
        <v>821</v>
      </c>
      <c r="H211" s="21">
        <v>1</v>
      </c>
      <c r="I211" s="64">
        <f t="shared" si="42"/>
        <v>99.1</v>
      </c>
      <c r="J211" s="64">
        <f t="shared" si="43"/>
        <v>99.1</v>
      </c>
      <c r="K211" s="63">
        <v>41315.1</v>
      </c>
      <c r="L211" s="65">
        <f t="shared" si="44"/>
        <v>0.105440383782201</v>
      </c>
      <c r="M211" s="64">
        <f t="shared" si="45"/>
        <v>99.05</v>
      </c>
      <c r="N211" s="21">
        <f t="shared" si="46"/>
        <v>99.05</v>
      </c>
      <c r="O211" s="40" t="s">
        <v>730</v>
      </c>
      <c r="P211" s="66" t="s">
        <v>731</v>
      </c>
      <c r="Q211" s="66" t="s">
        <v>731</v>
      </c>
      <c r="R211" s="21"/>
      <c r="S211" s="64">
        <f t="shared" si="47"/>
        <v>0.99080000000000001</v>
      </c>
      <c r="T211" s="21" t="str">
        <f t="shared" si="48"/>
        <v>是</v>
      </c>
      <c r="U211" s="21" t="s">
        <v>732</v>
      </c>
      <c r="V211" s="67">
        <v>43900</v>
      </c>
      <c r="W211" s="21">
        <v>1</v>
      </c>
      <c r="X211" s="21">
        <v>0.51347949999999998</v>
      </c>
      <c r="Y211" s="21">
        <f t="shared" si="49"/>
        <v>222.04</v>
      </c>
      <c r="Z211" s="21">
        <f t="shared" si="50"/>
        <v>222.04</v>
      </c>
      <c r="AA211" s="68"/>
      <c r="AB211" s="69"/>
      <c r="AC211" s="71">
        <f t="shared" si="54"/>
        <v>0</v>
      </c>
      <c r="AD211" s="70"/>
      <c r="AE211" s="71">
        <f t="shared" si="55"/>
        <v>0</v>
      </c>
      <c r="AF211" s="21"/>
      <c r="AG211" s="21"/>
      <c r="AH211" s="21"/>
      <c r="AI211" s="21">
        <f t="shared" si="51"/>
        <v>222.04</v>
      </c>
      <c r="AJ211" s="21">
        <f t="shared" si="52"/>
        <v>222.04</v>
      </c>
      <c r="AK211" s="71"/>
      <c r="AL211" s="71"/>
      <c r="AM211" s="72">
        <f t="shared" si="53"/>
        <v>222.04</v>
      </c>
      <c r="AO211" s="73"/>
      <c r="AP211" s="73"/>
    </row>
    <row r="212" spans="1:42" s="3" customFormat="1" ht="43.15" customHeight="1">
      <c r="A212" s="21">
        <v>206</v>
      </c>
      <c r="B212" s="22" t="s">
        <v>26</v>
      </c>
      <c r="C212" s="40" t="s">
        <v>651</v>
      </c>
      <c r="D212" s="21" t="s">
        <v>652</v>
      </c>
      <c r="E212" s="41" t="s">
        <v>653</v>
      </c>
      <c r="F212" s="63">
        <v>287.74</v>
      </c>
      <c r="G212" s="40" t="s">
        <v>821</v>
      </c>
      <c r="H212" s="21">
        <v>1</v>
      </c>
      <c r="I212" s="64">
        <f t="shared" si="42"/>
        <v>99</v>
      </c>
      <c r="J212" s="64">
        <f t="shared" si="43"/>
        <v>99</v>
      </c>
      <c r="K212" s="63">
        <v>0</v>
      </c>
      <c r="L212" s="65">
        <f t="shared" si="44"/>
        <v>1</v>
      </c>
      <c r="M212" s="64">
        <f t="shared" si="45"/>
        <v>99.44</v>
      </c>
      <c r="N212" s="21">
        <f t="shared" si="46"/>
        <v>99.44</v>
      </c>
      <c r="O212" s="40" t="s">
        <v>730</v>
      </c>
      <c r="P212" s="66" t="s">
        <v>731</v>
      </c>
      <c r="Q212" s="66" t="s">
        <v>731</v>
      </c>
      <c r="R212" s="21"/>
      <c r="S212" s="64">
        <f t="shared" si="47"/>
        <v>0.99219999999999997</v>
      </c>
      <c r="T212" s="21" t="str">
        <f t="shared" si="48"/>
        <v>否</v>
      </c>
      <c r="U212" s="21" t="s">
        <v>735</v>
      </c>
      <c r="V212" s="67" t="s">
        <v>820</v>
      </c>
      <c r="W212" s="21">
        <v>1</v>
      </c>
      <c r="X212" s="21">
        <v>0.51347949999999998</v>
      </c>
      <c r="Y212" s="21">
        <f t="shared" si="49"/>
        <v>14.68</v>
      </c>
      <c r="Z212" s="21">
        <f t="shared" si="50"/>
        <v>14.68</v>
      </c>
      <c r="AA212" s="68"/>
      <c r="AB212" s="69"/>
      <c r="AC212" s="71">
        <f t="shared" si="54"/>
        <v>0</v>
      </c>
      <c r="AD212" s="70"/>
      <c r="AE212" s="71">
        <f t="shared" si="55"/>
        <v>0</v>
      </c>
      <c r="AF212" s="21"/>
      <c r="AG212" s="21"/>
      <c r="AH212" s="21"/>
      <c r="AI212" s="21">
        <f t="shared" si="51"/>
        <v>14.68</v>
      </c>
      <c r="AJ212" s="21">
        <f t="shared" si="52"/>
        <v>14.68</v>
      </c>
      <c r="AK212" s="71"/>
      <c r="AL212" s="71"/>
      <c r="AM212" s="72">
        <f t="shared" si="53"/>
        <v>14.68</v>
      </c>
      <c r="AO212" s="73"/>
      <c r="AP212" s="73"/>
    </row>
    <row r="213" spans="1:42" s="3" customFormat="1" ht="43.15" customHeight="1">
      <c r="A213" s="37">
        <v>207</v>
      </c>
      <c r="B213" s="22" t="s">
        <v>26</v>
      </c>
      <c r="C213" s="40" t="s">
        <v>654</v>
      </c>
      <c r="D213" s="21" t="s">
        <v>655</v>
      </c>
      <c r="E213" s="41" t="s">
        <v>656</v>
      </c>
      <c r="F213" s="63">
        <v>1397.67</v>
      </c>
      <c r="G213" s="40" t="s">
        <v>821</v>
      </c>
      <c r="H213" s="21">
        <v>1</v>
      </c>
      <c r="I213" s="64">
        <f t="shared" si="42"/>
        <v>99.03</v>
      </c>
      <c r="J213" s="64">
        <f t="shared" si="43"/>
        <v>99.03</v>
      </c>
      <c r="K213" s="63">
        <v>282812.68</v>
      </c>
      <c r="L213" s="65">
        <f t="shared" si="44"/>
        <v>4.9420344236333399E-3</v>
      </c>
      <c r="M213" s="64">
        <f t="shared" si="45"/>
        <v>99</v>
      </c>
      <c r="N213" s="21">
        <f t="shared" si="46"/>
        <v>99</v>
      </c>
      <c r="O213" s="40" t="s">
        <v>730</v>
      </c>
      <c r="P213" s="66" t="s">
        <v>731</v>
      </c>
      <c r="Q213" s="66" t="s">
        <v>731</v>
      </c>
      <c r="R213" s="21"/>
      <c r="S213" s="64">
        <f t="shared" si="47"/>
        <v>0.99019999999999997</v>
      </c>
      <c r="T213" s="21" t="str">
        <f t="shared" si="48"/>
        <v>是</v>
      </c>
      <c r="U213" s="21" t="s">
        <v>732</v>
      </c>
      <c r="V213" s="67">
        <v>80000</v>
      </c>
      <c r="W213" s="21">
        <v>1</v>
      </c>
      <c r="X213" s="21">
        <v>0.51347949999999998</v>
      </c>
      <c r="Y213" s="21">
        <f t="shared" si="49"/>
        <v>71.2</v>
      </c>
      <c r="Z213" s="21">
        <f t="shared" si="50"/>
        <v>71.2</v>
      </c>
      <c r="AA213" s="68" t="s">
        <v>235</v>
      </c>
      <c r="AB213" s="69">
        <v>0.03</v>
      </c>
      <c r="AC213" s="71">
        <f t="shared" si="54"/>
        <v>41.93</v>
      </c>
      <c r="AD213" s="74">
        <f>X213</f>
        <v>0.51347949999999998</v>
      </c>
      <c r="AE213" s="71">
        <f t="shared" si="55"/>
        <v>21.53</v>
      </c>
      <c r="AF213" s="21"/>
      <c r="AG213" s="21"/>
      <c r="AH213" s="21"/>
      <c r="AI213" s="21">
        <f t="shared" si="51"/>
        <v>92.73</v>
      </c>
      <c r="AJ213" s="21">
        <f t="shared" si="52"/>
        <v>92.73</v>
      </c>
      <c r="AK213" s="71"/>
      <c r="AL213" s="71"/>
      <c r="AM213" s="72">
        <f t="shared" si="53"/>
        <v>92.73</v>
      </c>
      <c r="AN213" s="75"/>
      <c r="AO213" s="73"/>
      <c r="AP213" s="73"/>
    </row>
    <row r="214" spans="1:42" s="3" customFormat="1" ht="43.15" customHeight="1">
      <c r="A214" s="37">
        <v>208</v>
      </c>
      <c r="B214" s="22" t="s">
        <v>26</v>
      </c>
      <c r="C214" s="40" t="s">
        <v>657</v>
      </c>
      <c r="D214" s="21" t="s">
        <v>658</v>
      </c>
      <c r="E214" s="41" t="s">
        <v>659</v>
      </c>
      <c r="F214" s="63">
        <v>1433.87</v>
      </c>
      <c r="G214" s="40" t="s">
        <v>821</v>
      </c>
      <c r="H214" s="21">
        <v>1</v>
      </c>
      <c r="I214" s="64">
        <f t="shared" si="42"/>
        <v>99.03</v>
      </c>
      <c r="J214" s="64">
        <f t="shared" si="43"/>
        <v>99.03</v>
      </c>
      <c r="K214" s="63">
        <v>27508.65</v>
      </c>
      <c r="L214" s="65">
        <f t="shared" si="44"/>
        <v>5.2124331801087997E-2</v>
      </c>
      <c r="M214" s="64">
        <f t="shared" si="45"/>
        <v>99.02</v>
      </c>
      <c r="N214" s="21">
        <f t="shared" si="46"/>
        <v>99.02</v>
      </c>
      <c r="O214" s="40" t="s">
        <v>730</v>
      </c>
      <c r="P214" s="66" t="s">
        <v>731</v>
      </c>
      <c r="Q214" s="66" t="s">
        <v>731</v>
      </c>
      <c r="R214" s="21"/>
      <c r="S214" s="64">
        <f t="shared" si="47"/>
        <v>0.99029999999999996</v>
      </c>
      <c r="T214" s="21" t="str">
        <f t="shared" si="48"/>
        <v>是</v>
      </c>
      <c r="U214" s="21" t="s">
        <v>732</v>
      </c>
      <c r="V214" s="67">
        <v>4500</v>
      </c>
      <c r="W214" s="21">
        <v>1</v>
      </c>
      <c r="X214" s="21">
        <v>0.51347949999999998</v>
      </c>
      <c r="Y214" s="21">
        <f t="shared" si="49"/>
        <v>73.05</v>
      </c>
      <c r="Z214" s="21">
        <f t="shared" si="50"/>
        <v>73.05</v>
      </c>
      <c r="AA214" s="68" t="s">
        <v>68</v>
      </c>
      <c r="AB214" s="69">
        <v>0.02</v>
      </c>
      <c r="AC214" s="71">
        <f t="shared" si="54"/>
        <v>28.68</v>
      </c>
      <c r="AD214" s="74">
        <f>X214</f>
        <v>0.51347949999999998</v>
      </c>
      <c r="AE214" s="71">
        <f t="shared" si="55"/>
        <v>14.73</v>
      </c>
      <c r="AF214" s="21"/>
      <c r="AG214" s="21"/>
      <c r="AH214" s="21"/>
      <c r="AI214" s="21">
        <f t="shared" si="51"/>
        <v>87.78</v>
      </c>
      <c r="AJ214" s="21">
        <f t="shared" si="52"/>
        <v>87.78</v>
      </c>
      <c r="AK214" s="71"/>
      <c r="AL214" s="71"/>
      <c r="AM214" s="72">
        <f t="shared" si="53"/>
        <v>87.78</v>
      </c>
      <c r="AN214" s="75"/>
      <c r="AO214" s="73"/>
      <c r="AP214" s="73"/>
    </row>
    <row r="215" spans="1:42" s="3" customFormat="1" ht="43.15" customHeight="1">
      <c r="A215" s="21">
        <v>209</v>
      </c>
      <c r="B215" s="22" t="s">
        <v>26</v>
      </c>
      <c r="C215" s="40" t="s">
        <v>660</v>
      </c>
      <c r="D215" s="21" t="s">
        <v>661</v>
      </c>
      <c r="E215" s="41" t="s">
        <v>662</v>
      </c>
      <c r="F215" s="63">
        <v>201.86</v>
      </c>
      <c r="G215" s="40" t="s">
        <v>822</v>
      </c>
      <c r="H215" s="21">
        <v>1</v>
      </c>
      <c r="I215" s="64">
        <f t="shared" si="42"/>
        <v>99</v>
      </c>
      <c r="J215" s="64">
        <f t="shared" si="43"/>
        <v>99</v>
      </c>
      <c r="K215" s="63">
        <v>4373.57</v>
      </c>
      <c r="L215" s="65">
        <f t="shared" si="44"/>
        <v>4.6154514504169401E-2</v>
      </c>
      <c r="M215" s="64">
        <f t="shared" si="45"/>
        <v>99.02</v>
      </c>
      <c r="N215" s="21">
        <f t="shared" si="46"/>
        <v>99.02</v>
      </c>
      <c r="O215" s="40" t="s">
        <v>730</v>
      </c>
      <c r="P215" s="66" t="s">
        <v>731</v>
      </c>
      <c r="Q215" s="66" t="s">
        <v>731</v>
      </c>
      <c r="R215" s="21"/>
      <c r="S215" s="64">
        <f t="shared" si="47"/>
        <v>0.99009999999999998</v>
      </c>
      <c r="T215" s="21" t="str">
        <f t="shared" si="48"/>
        <v>否</v>
      </c>
      <c r="U215" s="21" t="s">
        <v>732</v>
      </c>
      <c r="V215" s="67">
        <v>900</v>
      </c>
      <c r="W215" s="21">
        <v>1</v>
      </c>
      <c r="X215" s="21">
        <v>0.51347949999999998</v>
      </c>
      <c r="Y215" s="21">
        <f t="shared" si="49"/>
        <v>10.28</v>
      </c>
      <c r="Z215" s="21">
        <f t="shared" si="50"/>
        <v>10.28</v>
      </c>
      <c r="AA215" s="68"/>
      <c r="AB215" s="69"/>
      <c r="AC215" s="71">
        <f t="shared" si="54"/>
        <v>0</v>
      </c>
      <c r="AD215" s="70"/>
      <c r="AE215" s="71">
        <f t="shared" si="55"/>
        <v>0</v>
      </c>
      <c r="AF215" s="21"/>
      <c r="AG215" s="21"/>
      <c r="AH215" s="21"/>
      <c r="AI215" s="21">
        <f t="shared" si="51"/>
        <v>10.28</v>
      </c>
      <c r="AJ215" s="21">
        <f t="shared" si="52"/>
        <v>10.28</v>
      </c>
      <c r="AK215" s="71"/>
      <c r="AL215" s="71"/>
      <c r="AM215" s="72">
        <f t="shared" si="53"/>
        <v>10.28</v>
      </c>
      <c r="AO215" s="73"/>
      <c r="AP215" s="73"/>
    </row>
    <row r="216" spans="1:42" s="3" customFormat="1" ht="43.15" customHeight="1">
      <c r="A216" s="37">
        <v>210</v>
      </c>
      <c r="B216" s="22" t="s">
        <v>26</v>
      </c>
      <c r="C216" s="40" t="s">
        <v>663</v>
      </c>
      <c r="D216" s="21" t="s">
        <v>664</v>
      </c>
      <c r="E216" s="41" t="s">
        <v>665</v>
      </c>
      <c r="F216" s="63">
        <v>250.24</v>
      </c>
      <c r="G216" s="40" t="s">
        <v>822</v>
      </c>
      <c r="H216" s="21">
        <v>1</v>
      </c>
      <c r="I216" s="64">
        <f t="shared" si="42"/>
        <v>99</v>
      </c>
      <c r="J216" s="64">
        <f t="shared" si="43"/>
        <v>99</v>
      </c>
      <c r="K216" s="63">
        <v>12712.66</v>
      </c>
      <c r="L216" s="65">
        <f t="shared" si="44"/>
        <v>1.9684314691024499E-2</v>
      </c>
      <c r="M216" s="64">
        <f t="shared" si="45"/>
        <v>99.01</v>
      </c>
      <c r="N216" s="21">
        <f t="shared" si="46"/>
        <v>99.01</v>
      </c>
      <c r="O216" s="40" t="s">
        <v>730</v>
      </c>
      <c r="P216" s="66" t="s">
        <v>731</v>
      </c>
      <c r="Q216" s="66" t="s">
        <v>731</v>
      </c>
      <c r="R216" s="21"/>
      <c r="S216" s="64">
        <f t="shared" si="47"/>
        <v>0.99009999999999998</v>
      </c>
      <c r="T216" s="21" t="str">
        <f t="shared" si="48"/>
        <v>否</v>
      </c>
      <c r="U216" s="21" t="s">
        <v>732</v>
      </c>
      <c r="V216" s="67">
        <v>4835</v>
      </c>
      <c r="W216" s="21">
        <v>1</v>
      </c>
      <c r="X216" s="21">
        <v>0.51347949999999998</v>
      </c>
      <c r="Y216" s="21">
        <f t="shared" si="49"/>
        <v>12.75</v>
      </c>
      <c r="Z216" s="21">
        <f t="shared" si="50"/>
        <v>12.75</v>
      </c>
      <c r="AA216" s="68"/>
      <c r="AB216" s="69"/>
      <c r="AC216" s="71">
        <f t="shared" si="54"/>
        <v>0</v>
      </c>
      <c r="AD216" s="70"/>
      <c r="AE216" s="71">
        <f t="shared" si="55"/>
        <v>0</v>
      </c>
      <c r="AF216" s="21"/>
      <c r="AG216" s="21"/>
      <c r="AH216" s="21"/>
      <c r="AI216" s="21">
        <f t="shared" si="51"/>
        <v>12.75</v>
      </c>
      <c r="AJ216" s="21">
        <f t="shared" si="52"/>
        <v>12.75</v>
      </c>
      <c r="AK216" s="71"/>
      <c r="AL216" s="71"/>
      <c r="AM216" s="72">
        <f t="shared" si="53"/>
        <v>12.75</v>
      </c>
      <c r="AO216" s="73"/>
      <c r="AP216" s="73"/>
    </row>
    <row r="217" spans="1:42" s="3" customFormat="1" ht="43.15" customHeight="1">
      <c r="A217" s="21">
        <v>211</v>
      </c>
      <c r="B217" s="22" t="s">
        <v>26</v>
      </c>
      <c r="C217" s="40" t="s">
        <v>666</v>
      </c>
      <c r="D217" s="21" t="s">
        <v>667</v>
      </c>
      <c r="E217" s="41" t="s">
        <v>668</v>
      </c>
      <c r="F217" s="63">
        <v>829.95</v>
      </c>
      <c r="G217" s="40" t="s">
        <v>822</v>
      </c>
      <c r="H217" s="21">
        <v>1</v>
      </c>
      <c r="I217" s="64">
        <f t="shared" si="42"/>
        <v>99.01</v>
      </c>
      <c r="J217" s="64">
        <f t="shared" si="43"/>
        <v>99.01</v>
      </c>
      <c r="K217" s="63">
        <v>565</v>
      </c>
      <c r="L217" s="65">
        <f t="shared" si="44"/>
        <v>1.4689380530973499</v>
      </c>
      <c r="M217" s="64">
        <f t="shared" si="45"/>
        <v>99.65</v>
      </c>
      <c r="N217" s="21">
        <f t="shared" si="46"/>
        <v>99.65</v>
      </c>
      <c r="O217" s="40" t="s">
        <v>730</v>
      </c>
      <c r="P217" s="66" t="s">
        <v>731</v>
      </c>
      <c r="Q217" s="66" t="s">
        <v>731</v>
      </c>
      <c r="R217" s="21"/>
      <c r="S217" s="64">
        <f t="shared" si="47"/>
        <v>0.99329999999999996</v>
      </c>
      <c r="T217" s="21" t="str">
        <f t="shared" si="48"/>
        <v>是</v>
      </c>
      <c r="U217" s="21" t="s">
        <v>732</v>
      </c>
      <c r="V217" s="67">
        <v>2000</v>
      </c>
      <c r="W217" s="21">
        <v>1</v>
      </c>
      <c r="X217" s="21">
        <v>0.51347949999999998</v>
      </c>
      <c r="Y217" s="21">
        <f t="shared" si="49"/>
        <v>42.39</v>
      </c>
      <c r="Z217" s="21">
        <f t="shared" si="50"/>
        <v>42.39</v>
      </c>
      <c r="AA217" s="68"/>
      <c r="AB217" s="69"/>
      <c r="AC217" s="71">
        <f t="shared" si="54"/>
        <v>0</v>
      </c>
      <c r="AD217" s="70"/>
      <c r="AE217" s="71">
        <f t="shared" si="55"/>
        <v>0</v>
      </c>
      <c r="AF217" s="21"/>
      <c r="AG217" s="21"/>
      <c r="AH217" s="21"/>
      <c r="AI217" s="21">
        <f t="shared" si="51"/>
        <v>42.39</v>
      </c>
      <c r="AJ217" s="21">
        <f t="shared" si="52"/>
        <v>42.39</v>
      </c>
      <c r="AK217" s="71"/>
      <c r="AL217" s="71"/>
      <c r="AM217" s="72">
        <f t="shared" si="53"/>
        <v>42.39</v>
      </c>
      <c r="AO217" s="73"/>
      <c r="AP217" s="73"/>
    </row>
    <row r="218" spans="1:42" s="3" customFormat="1" ht="43.15" customHeight="1">
      <c r="A218" s="37">
        <v>212</v>
      </c>
      <c r="B218" s="22" t="s">
        <v>26</v>
      </c>
      <c r="C218" s="40" t="s">
        <v>669</v>
      </c>
      <c r="D218" s="21" t="s">
        <v>670</v>
      </c>
      <c r="E218" s="41" t="s">
        <v>671</v>
      </c>
      <c r="F218" s="63">
        <v>350.77</v>
      </c>
      <c r="G218" s="40" t="s">
        <v>730</v>
      </c>
      <c r="H218" s="21">
        <v>1</v>
      </c>
      <c r="I218" s="64">
        <f t="shared" si="42"/>
        <v>99</v>
      </c>
      <c r="J218" s="64">
        <f t="shared" si="43"/>
        <v>99</v>
      </c>
      <c r="K218" s="63">
        <v>3168.67</v>
      </c>
      <c r="L218" s="65">
        <f t="shared" si="44"/>
        <v>0.11069944172160601</v>
      </c>
      <c r="M218" s="64">
        <f t="shared" si="45"/>
        <v>99.05</v>
      </c>
      <c r="N218" s="21">
        <f t="shared" si="46"/>
        <v>99.05</v>
      </c>
      <c r="O218" s="40" t="s">
        <v>730</v>
      </c>
      <c r="P218" s="66" t="s">
        <v>731</v>
      </c>
      <c r="Q218" s="66" t="s">
        <v>731</v>
      </c>
      <c r="R218" s="21"/>
      <c r="S218" s="64">
        <f t="shared" si="47"/>
        <v>0.99029999999999996</v>
      </c>
      <c r="T218" s="21" t="str">
        <f t="shared" si="48"/>
        <v>否</v>
      </c>
      <c r="U218" s="21" t="s">
        <v>735</v>
      </c>
      <c r="V218" s="67" t="s">
        <v>820</v>
      </c>
      <c r="W218" s="21">
        <v>1</v>
      </c>
      <c r="X218" s="21">
        <v>0.51347949999999998</v>
      </c>
      <c r="Y218" s="21">
        <f t="shared" si="49"/>
        <v>17.87</v>
      </c>
      <c r="Z218" s="21">
        <f t="shared" si="50"/>
        <v>17.87</v>
      </c>
      <c r="AA218" s="68"/>
      <c r="AB218" s="69"/>
      <c r="AC218" s="71">
        <f t="shared" si="54"/>
        <v>0</v>
      </c>
      <c r="AD218" s="70"/>
      <c r="AE218" s="71">
        <f t="shared" si="55"/>
        <v>0</v>
      </c>
      <c r="AF218" s="21"/>
      <c r="AG218" s="21"/>
      <c r="AH218" s="21"/>
      <c r="AI218" s="21">
        <f t="shared" si="51"/>
        <v>17.87</v>
      </c>
      <c r="AJ218" s="21">
        <f t="shared" si="52"/>
        <v>17.87</v>
      </c>
      <c r="AK218" s="71"/>
      <c r="AL218" s="71"/>
      <c r="AM218" s="72">
        <f t="shared" si="53"/>
        <v>17.87</v>
      </c>
      <c r="AO218" s="73"/>
      <c r="AP218" s="73"/>
    </row>
    <row r="219" spans="1:42" s="3" customFormat="1" ht="43.15" customHeight="1">
      <c r="A219" s="37">
        <v>213</v>
      </c>
      <c r="B219" s="22" t="s">
        <v>26</v>
      </c>
      <c r="C219" s="40" t="s">
        <v>672</v>
      </c>
      <c r="D219" s="21" t="s">
        <v>673</v>
      </c>
      <c r="E219" s="41" t="s">
        <v>674</v>
      </c>
      <c r="F219" s="63">
        <v>2213.09</v>
      </c>
      <c r="G219" s="40" t="s">
        <v>730</v>
      </c>
      <c r="H219" s="21">
        <v>1</v>
      </c>
      <c r="I219" s="64">
        <f t="shared" si="42"/>
        <v>99.05</v>
      </c>
      <c r="J219" s="64">
        <f t="shared" si="43"/>
        <v>99.05</v>
      </c>
      <c r="K219" s="63">
        <v>10569.45</v>
      </c>
      <c r="L219" s="65">
        <f t="shared" si="44"/>
        <v>0.209385540401818</v>
      </c>
      <c r="M219" s="64">
        <f t="shared" si="45"/>
        <v>99.09</v>
      </c>
      <c r="N219" s="21">
        <f t="shared" si="46"/>
        <v>99.09</v>
      </c>
      <c r="O219" s="40" t="s">
        <v>730</v>
      </c>
      <c r="P219" s="66" t="s">
        <v>731</v>
      </c>
      <c r="Q219" s="66" t="s">
        <v>731</v>
      </c>
      <c r="R219" s="21"/>
      <c r="S219" s="64">
        <f t="shared" si="47"/>
        <v>0.99070000000000003</v>
      </c>
      <c r="T219" s="21" t="str">
        <f t="shared" si="48"/>
        <v>是</v>
      </c>
      <c r="U219" s="21" t="s">
        <v>732</v>
      </c>
      <c r="V219" s="67">
        <v>5000</v>
      </c>
      <c r="W219" s="21">
        <v>1</v>
      </c>
      <c r="X219" s="21">
        <v>0.51347949999999998</v>
      </c>
      <c r="Y219" s="21">
        <f t="shared" si="49"/>
        <v>112.79</v>
      </c>
      <c r="Z219" s="21">
        <f t="shared" si="50"/>
        <v>112.79</v>
      </c>
      <c r="AA219" s="68"/>
      <c r="AB219" s="69"/>
      <c r="AC219" s="71">
        <f t="shared" si="54"/>
        <v>0</v>
      </c>
      <c r="AD219" s="70"/>
      <c r="AE219" s="71">
        <f t="shared" si="55"/>
        <v>0</v>
      </c>
      <c r="AF219" s="21"/>
      <c r="AG219" s="21"/>
      <c r="AH219" s="21"/>
      <c r="AI219" s="21">
        <f t="shared" si="51"/>
        <v>112.79</v>
      </c>
      <c r="AJ219" s="21">
        <f t="shared" si="52"/>
        <v>112.79</v>
      </c>
      <c r="AK219" s="71"/>
      <c r="AL219" s="71"/>
      <c r="AM219" s="72">
        <f t="shared" si="53"/>
        <v>112.79</v>
      </c>
      <c r="AO219" s="73"/>
      <c r="AP219" s="73"/>
    </row>
    <row r="220" spans="1:42" s="3" customFormat="1" ht="43.15" customHeight="1">
      <c r="A220" s="21">
        <v>214</v>
      </c>
      <c r="B220" s="22" t="s">
        <v>26</v>
      </c>
      <c r="C220" s="40" t="s">
        <v>675</v>
      </c>
      <c r="D220" s="21" t="s">
        <v>676</v>
      </c>
      <c r="E220" s="41" t="s">
        <v>677</v>
      </c>
      <c r="F220" s="63">
        <v>476.2</v>
      </c>
      <c r="G220" s="40" t="s">
        <v>822</v>
      </c>
      <c r="H220" s="21">
        <v>1</v>
      </c>
      <c r="I220" s="64">
        <f t="shared" si="42"/>
        <v>99.01</v>
      </c>
      <c r="J220" s="64">
        <f t="shared" si="43"/>
        <v>99.01</v>
      </c>
      <c r="K220" s="63">
        <v>3540.17</v>
      </c>
      <c r="L220" s="65">
        <f t="shared" si="44"/>
        <v>0.13451331433236299</v>
      </c>
      <c r="M220" s="64">
        <f t="shared" si="45"/>
        <v>99.06</v>
      </c>
      <c r="N220" s="21">
        <f t="shared" si="46"/>
        <v>99.06</v>
      </c>
      <c r="O220" s="40" t="s">
        <v>730</v>
      </c>
      <c r="P220" s="66" t="s">
        <v>731</v>
      </c>
      <c r="Q220" s="66" t="s">
        <v>731</v>
      </c>
      <c r="R220" s="21"/>
      <c r="S220" s="64">
        <f t="shared" si="47"/>
        <v>0.99039999999999995</v>
      </c>
      <c r="T220" s="21" t="str">
        <f t="shared" si="48"/>
        <v>否</v>
      </c>
      <c r="U220" s="21" t="s">
        <v>732</v>
      </c>
      <c r="V220" s="67">
        <v>500</v>
      </c>
      <c r="W220" s="21">
        <v>1</v>
      </c>
      <c r="X220" s="21">
        <v>0.51347949999999998</v>
      </c>
      <c r="Y220" s="21">
        <f t="shared" si="49"/>
        <v>24.26</v>
      </c>
      <c r="Z220" s="21">
        <f t="shared" si="50"/>
        <v>24.26</v>
      </c>
      <c r="AA220" s="68"/>
      <c r="AB220" s="69"/>
      <c r="AC220" s="71">
        <f t="shared" si="54"/>
        <v>0</v>
      </c>
      <c r="AD220" s="70"/>
      <c r="AE220" s="71">
        <f t="shared" si="55"/>
        <v>0</v>
      </c>
      <c r="AF220" s="21"/>
      <c r="AG220" s="21"/>
      <c r="AH220" s="21"/>
      <c r="AI220" s="21">
        <f t="shared" si="51"/>
        <v>24.26</v>
      </c>
      <c r="AJ220" s="21">
        <f t="shared" si="52"/>
        <v>24.26</v>
      </c>
      <c r="AK220" s="71"/>
      <c r="AL220" s="71"/>
      <c r="AM220" s="72">
        <f t="shared" si="53"/>
        <v>24.26</v>
      </c>
      <c r="AO220" s="73"/>
      <c r="AP220" s="73"/>
    </row>
    <row r="221" spans="1:42" s="3" customFormat="1" ht="43.15" customHeight="1">
      <c r="A221" s="37">
        <v>215</v>
      </c>
      <c r="B221" s="22" t="s">
        <v>26</v>
      </c>
      <c r="C221" s="40" t="s">
        <v>678</v>
      </c>
      <c r="D221" s="21" t="s">
        <v>679</v>
      </c>
      <c r="E221" s="41" t="s">
        <v>680</v>
      </c>
      <c r="F221" s="63">
        <v>542.53</v>
      </c>
      <c r="G221" s="40" t="s">
        <v>821</v>
      </c>
      <c r="H221" s="21">
        <v>1</v>
      </c>
      <c r="I221" s="64">
        <f t="shared" si="42"/>
        <v>99.01</v>
      </c>
      <c r="J221" s="64">
        <f t="shared" si="43"/>
        <v>99.01</v>
      </c>
      <c r="K221" s="63">
        <v>49289.4</v>
      </c>
      <c r="L221" s="65">
        <f t="shared" si="44"/>
        <v>1.10070319379015E-2</v>
      </c>
      <c r="M221" s="64">
        <f t="shared" si="45"/>
        <v>99</v>
      </c>
      <c r="N221" s="21">
        <f t="shared" si="46"/>
        <v>99</v>
      </c>
      <c r="O221" s="40" t="s">
        <v>730</v>
      </c>
      <c r="P221" s="66" t="s">
        <v>731</v>
      </c>
      <c r="Q221" s="66" t="s">
        <v>731</v>
      </c>
      <c r="R221" s="21"/>
      <c r="S221" s="64">
        <f t="shared" si="47"/>
        <v>0.99009999999999998</v>
      </c>
      <c r="T221" s="21" t="str">
        <f t="shared" si="48"/>
        <v>是</v>
      </c>
      <c r="U221" s="21" t="s">
        <v>732</v>
      </c>
      <c r="V221" s="67">
        <v>42000</v>
      </c>
      <c r="W221" s="21">
        <v>1</v>
      </c>
      <c r="X221" s="21">
        <v>0.51347949999999998</v>
      </c>
      <c r="Y221" s="21">
        <f t="shared" si="49"/>
        <v>27.64</v>
      </c>
      <c r="Z221" s="21">
        <f t="shared" si="50"/>
        <v>27.64</v>
      </c>
      <c r="AA221" s="68"/>
      <c r="AB221" s="69"/>
      <c r="AC221" s="71">
        <f t="shared" si="54"/>
        <v>0</v>
      </c>
      <c r="AD221" s="70"/>
      <c r="AE221" s="71">
        <f t="shared" si="55"/>
        <v>0</v>
      </c>
      <c r="AF221" s="21"/>
      <c r="AG221" s="21"/>
      <c r="AH221" s="21"/>
      <c r="AI221" s="21">
        <f t="shared" si="51"/>
        <v>27.64</v>
      </c>
      <c r="AJ221" s="21">
        <f t="shared" si="52"/>
        <v>27.64</v>
      </c>
      <c r="AK221" s="71"/>
      <c r="AL221" s="71"/>
      <c r="AM221" s="72">
        <f t="shared" si="53"/>
        <v>27.64</v>
      </c>
      <c r="AO221" s="73"/>
      <c r="AP221" s="73"/>
    </row>
    <row r="222" spans="1:42" s="3" customFormat="1" ht="43.15" customHeight="1">
      <c r="A222" s="21">
        <v>216</v>
      </c>
      <c r="B222" s="22" t="s">
        <v>26</v>
      </c>
      <c r="C222" s="40" t="s">
        <v>681</v>
      </c>
      <c r="D222" s="21" t="s">
        <v>682</v>
      </c>
      <c r="E222" s="41" t="s">
        <v>683</v>
      </c>
      <c r="F222" s="63">
        <v>969.29</v>
      </c>
      <c r="G222" s="40" t="s">
        <v>822</v>
      </c>
      <c r="H222" s="21">
        <v>1</v>
      </c>
      <c r="I222" s="64">
        <f t="shared" si="42"/>
        <v>99.02</v>
      </c>
      <c r="J222" s="64">
        <f t="shared" si="43"/>
        <v>99.02</v>
      </c>
      <c r="K222" s="63">
        <v>11083.17</v>
      </c>
      <c r="L222" s="65">
        <f t="shared" si="44"/>
        <v>8.7456025667746698E-2</v>
      </c>
      <c r="M222" s="64">
        <f t="shared" si="45"/>
        <v>99.04</v>
      </c>
      <c r="N222" s="21">
        <f t="shared" si="46"/>
        <v>99.04</v>
      </c>
      <c r="O222" s="40" t="s">
        <v>730</v>
      </c>
      <c r="P222" s="66" t="s">
        <v>731</v>
      </c>
      <c r="Q222" s="66" t="s">
        <v>731</v>
      </c>
      <c r="R222" s="21"/>
      <c r="S222" s="64">
        <f t="shared" si="47"/>
        <v>0.99029999999999996</v>
      </c>
      <c r="T222" s="21" t="str">
        <f t="shared" si="48"/>
        <v>是</v>
      </c>
      <c r="U222" s="21" t="s">
        <v>732</v>
      </c>
      <c r="V222" s="67">
        <v>1600</v>
      </c>
      <c r="W222" s="21">
        <v>1</v>
      </c>
      <c r="X222" s="21">
        <v>0.51347949999999998</v>
      </c>
      <c r="Y222" s="21">
        <f t="shared" si="49"/>
        <v>49.38</v>
      </c>
      <c r="Z222" s="21">
        <f t="shared" si="50"/>
        <v>49.38</v>
      </c>
      <c r="AA222" s="68"/>
      <c r="AB222" s="69"/>
      <c r="AC222" s="71">
        <f t="shared" si="54"/>
        <v>0</v>
      </c>
      <c r="AD222" s="70"/>
      <c r="AE222" s="71">
        <f t="shared" si="55"/>
        <v>0</v>
      </c>
      <c r="AF222" s="21"/>
      <c r="AG222" s="21"/>
      <c r="AH222" s="21"/>
      <c r="AI222" s="21">
        <f t="shared" si="51"/>
        <v>49.38</v>
      </c>
      <c r="AJ222" s="21">
        <f t="shared" si="52"/>
        <v>49.38</v>
      </c>
      <c r="AK222" s="71"/>
      <c r="AL222" s="71"/>
      <c r="AM222" s="72">
        <f t="shared" si="53"/>
        <v>49.38</v>
      </c>
      <c r="AO222" s="73"/>
      <c r="AP222" s="73"/>
    </row>
    <row r="223" spans="1:42" s="3" customFormat="1" ht="43.15" customHeight="1">
      <c r="A223" s="37">
        <v>217</v>
      </c>
      <c r="B223" s="22" t="s">
        <v>26</v>
      </c>
      <c r="C223" s="40" t="s">
        <v>684</v>
      </c>
      <c r="D223" s="21" t="s">
        <v>685</v>
      </c>
      <c r="E223" s="41" t="s">
        <v>686</v>
      </c>
      <c r="F223" s="63">
        <v>214.32</v>
      </c>
      <c r="G223" s="40" t="s">
        <v>822</v>
      </c>
      <c r="H223" s="21">
        <v>1</v>
      </c>
      <c r="I223" s="64">
        <f t="shared" si="42"/>
        <v>99</v>
      </c>
      <c r="J223" s="64">
        <f t="shared" si="43"/>
        <v>99</v>
      </c>
      <c r="K223" s="63">
        <v>1246.92</v>
      </c>
      <c r="L223" s="65">
        <f t="shared" si="44"/>
        <v>0.17187951111538799</v>
      </c>
      <c r="M223" s="64">
        <f t="shared" si="45"/>
        <v>99.08</v>
      </c>
      <c r="N223" s="21">
        <f t="shared" si="46"/>
        <v>99.08</v>
      </c>
      <c r="O223" s="40" t="s">
        <v>730</v>
      </c>
      <c r="P223" s="66" t="s">
        <v>731</v>
      </c>
      <c r="Q223" s="66" t="s">
        <v>731</v>
      </c>
      <c r="R223" s="21"/>
      <c r="S223" s="64">
        <f t="shared" si="47"/>
        <v>0.99039999999999995</v>
      </c>
      <c r="T223" s="21" t="str">
        <f t="shared" si="48"/>
        <v>否</v>
      </c>
      <c r="U223" s="21" t="s">
        <v>735</v>
      </c>
      <c r="V223" s="67" t="s">
        <v>820</v>
      </c>
      <c r="W223" s="21">
        <v>1</v>
      </c>
      <c r="X223" s="21">
        <v>0.51347949999999998</v>
      </c>
      <c r="Y223" s="21">
        <f t="shared" si="49"/>
        <v>10.92</v>
      </c>
      <c r="Z223" s="21">
        <f t="shared" si="50"/>
        <v>10.92</v>
      </c>
      <c r="AA223" s="68"/>
      <c r="AB223" s="69"/>
      <c r="AC223" s="71">
        <f t="shared" si="54"/>
        <v>0</v>
      </c>
      <c r="AD223" s="70"/>
      <c r="AE223" s="71">
        <f t="shared" si="55"/>
        <v>0</v>
      </c>
      <c r="AF223" s="21"/>
      <c r="AG223" s="21"/>
      <c r="AH223" s="21"/>
      <c r="AI223" s="21">
        <f t="shared" si="51"/>
        <v>10.92</v>
      </c>
      <c r="AJ223" s="21">
        <f t="shared" si="52"/>
        <v>10.92</v>
      </c>
      <c r="AK223" s="71"/>
      <c r="AL223" s="71"/>
      <c r="AM223" s="72">
        <f t="shared" si="53"/>
        <v>10.92</v>
      </c>
      <c r="AO223" s="73"/>
      <c r="AP223" s="73"/>
    </row>
    <row r="224" spans="1:42" s="3" customFormat="1" ht="43.15" customHeight="1">
      <c r="A224" s="37">
        <v>218</v>
      </c>
      <c r="B224" s="22" t="s">
        <v>26</v>
      </c>
      <c r="C224" s="40" t="s">
        <v>687</v>
      </c>
      <c r="D224" s="21" t="s">
        <v>688</v>
      </c>
      <c r="E224" s="41" t="s">
        <v>689</v>
      </c>
      <c r="F224" s="63">
        <v>429.55</v>
      </c>
      <c r="G224" s="40" t="s">
        <v>822</v>
      </c>
      <c r="H224" s="21">
        <v>1</v>
      </c>
      <c r="I224" s="64">
        <f t="shared" si="42"/>
        <v>99.01</v>
      </c>
      <c r="J224" s="64">
        <f t="shared" si="43"/>
        <v>99.01</v>
      </c>
      <c r="K224" s="63">
        <v>2814.68</v>
      </c>
      <c r="L224" s="65">
        <f t="shared" si="44"/>
        <v>0.152610598718149</v>
      </c>
      <c r="M224" s="64">
        <f t="shared" si="45"/>
        <v>99.07</v>
      </c>
      <c r="N224" s="21">
        <f t="shared" si="46"/>
        <v>99.07</v>
      </c>
      <c r="O224" s="40" t="s">
        <v>730</v>
      </c>
      <c r="P224" s="66" t="s">
        <v>731</v>
      </c>
      <c r="Q224" s="66" t="s">
        <v>731</v>
      </c>
      <c r="R224" s="21"/>
      <c r="S224" s="64">
        <f t="shared" si="47"/>
        <v>0.99039999999999995</v>
      </c>
      <c r="T224" s="21" t="str">
        <f t="shared" si="48"/>
        <v>否</v>
      </c>
      <c r="U224" s="21" t="s">
        <v>735</v>
      </c>
      <c r="V224" s="67" t="s">
        <v>820</v>
      </c>
      <c r="W224" s="21">
        <v>1</v>
      </c>
      <c r="X224" s="21">
        <v>0.51347949999999998</v>
      </c>
      <c r="Y224" s="21">
        <f t="shared" si="49"/>
        <v>21.89</v>
      </c>
      <c r="Z224" s="21">
        <f t="shared" si="50"/>
        <v>21.89</v>
      </c>
      <c r="AA224" s="68"/>
      <c r="AB224" s="69"/>
      <c r="AC224" s="71">
        <f t="shared" si="54"/>
        <v>0</v>
      </c>
      <c r="AD224" s="70"/>
      <c r="AE224" s="71">
        <f t="shared" si="55"/>
        <v>0</v>
      </c>
      <c r="AF224" s="21"/>
      <c r="AG224" s="21"/>
      <c r="AH224" s="21"/>
      <c r="AI224" s="21">
        <f t="shared" si="51"/>
        <v>21.89</v>
      </c>
      <c r="AJ224" s="21">
        <f t="shared" si="52"/>
        <v>21.89</v>
      </c>
      <c r="AK224" s="71"/>
      <c r="AL224" s="71"/>
      <c r="AM224" s="72">
        <f t="shared" si="53"/>
        <v>21.89</v>
      </c>
      <c r="AO224" s="73"/>
      <c r="AP224" s="73"/>
    </row>
    <row r="225" spans="1:42" s="3" customFormat="1" ht="43.15" customHeight="1">
      <c r="A225" s="21">
        <v>219</v>
      </c>
      <c r="B225" s="22" t="s">
        <v>26</v>
      </c>
      <c r="C225" s="40" t="s">
        <v>690</v>
      </c>
      <c r="D225" s="21" t="s">
        <v>691</v>
      </c>
      <c r="E225" s="41" t="s">
        <v>692</v>
      </c>
      <c r="F225" s="63">
        <v>826.91</v>
      </c>
      <c r="G225" s="40" t="s">
        <v>821</v>
      </c>
      <c r="H225" s="21">
        <v>1</v>
      </c>
      <c r="I225" s="64">
        <f t="shared" si="42"/>
        <v>99.01</v>
      </c>
      <c r="J225" s="64">
        <f t="shared" si="43"/>
        <v>99.01</v>
      </c>
      <c r="K225" s="63">
        <v>3057.43</v>
      </c>
      <c r="L225" s="65">
        <f t="shared" si="44"/>
        <v>0.27045917649790802</v>
      </c>
      <c r="M225" s="64">
        <f t="shared" si="45"/>
        <v>99.12</v>
      </c>
      <c r="N225" s="21">
        <f t="shared" si="46"/>
        <v>99.12</v>
      </c>
      <c r="O225" s="40" t="s">
        <v>730</v>
      </c>
      <c r="P225" s="66" t="s">
        <v>731</v>
      </c>
      <c r="Q225" s="66" t="s">
        <v>731</v>
      </c>
      <c r="R225" s="21"/>
      <c r="S225" s="64">
        <f t="shared" si="47"/>
        <v>0.99070000000000003</v>
      </c>
      <c r="T225" s="21" t="str">
        <f t="shared" si="48"/>
        <v>是</v>
      </c>
      <c r="U225" s="21" t="s">
        <v>732</v>
      </c>
      <c r="V225" s="67">
        <v>3000</v>
      </c>
      <c r="W225" s="21">
        <v>1</v>
      </c>
      <c r="X225" s="21">
        <v>0.51347949999999998</v>
      </c>
      <c r="Y225" s="21">
        <f t="shared" si="49"/>
        <v>42.14</v>
      </c>
      <c r="Z225" s="21">
        <f t="shared" si="50"/>
        <v>42.14</v>
      </c>
      <c r="AA225" s="68"/>
      <c r="AB225" s="69"/>
      <c r="AC225" s="71">
        <f t="shared" si="54"/>
        <v>0</v>
      </c>
      <c r="AD225" s="70"/>
      <c r="AE225" s="71">
        <f t="shared" si="55"/>
        <v>0</v>
      </c>
      <c r="AF225" s="21"/>
      <c r="AG225" s="21"/>
      <c r="AH225" s="21"/>
      <c r="AI225" s="21">
        <f t="shared" si="51"/>
        <v>42.14</v>
      </c>
      <c r="AJ225" s="21">
        <f t="shared" si="52"/>
        <v>42.14</v>
      </c>
      <c r="AK225" s="71"/>
      <c r="AL225" s="71"/>
      <c r="AM225" s="72">
        <f t="shared" si="53"/>
        <v>42.14</v>
      </c>
      <c r="AO225" s="73"/>
      <c r="AP225" s="73"/>
    </row>
    <row r="226" spans="1:42" s="3" customFormat="1" ht="43.15" customHeight="1">
      <c r="A226" s="21">
        <v>220</v>
      </c>
      <c r="B226" s="22" t="s">
        <v>26</v>
      </c>
      <c r="C226" s="40" t="s">
        <v>693</v>
      </c>
      <c r="D226" s="21" t="s">
        <v>694</v>
      </c>
      <c r="E226" s="41" t="s">
        <v>695</v>
      </c>
      <c r="F226" s="63">
        <v>4086.99</v>
      </c>
      <c r="G226" s="40" t="s">
        <v>822</v>
      </c>
      <c r="H226" s="21">
        <v>1</v>
      </c>
      <c r="I226" s="64">
        <f t="shared" si="42"/>
        <v>99.09</v>
      </c>
      <c r="J226" s="64">
        <f t="shared" si="43"/>
        <v>99.09</v>
      </c>
      <c r="K226" s="63">
        <v>1804.3</v>
      </c>
      <c r="L226" s="65">
        <f t="shared" si="44"/>
        <v>2.2651388350052701</v>
      </c>
      <c r="M226" s="64">
        <f t="shared" si="45"/>
        <v>100</v>
      </c>
      <c r="N226" s="21">
        <f t="shared" si="46"/>
        <v>100</v>
      </c>
      <c r="O226" s="40" t="s">
        <v>730</v>
      </c>
      <c r="P226" s="66" t="s">
        <v>731</v>
      </c>
      <c r="Q226" s="66" t="s">
        <v>731</v>
      </c>
      <c r="R226" s="21"/>
      <c r="S226" s="64">
        <f t="shared" si="47"/>
        <v>0.99550000000000005</v>
      </c>
      <c r="T226" s="21" t="str">
        <f t="shared" si="48"/>
        <v>是</v>
      </c>
      <c r="U226" s="21" t="s">
        <v>732</v>
      </c>
      <c r="V226" s="67">
        <v>5000</v>
      </c>
      <c r="W226" s="21">
        <v>1</v>
      </c>
      <c r="X226" s="21">
        <v>0.51347949999999998</v>
      </c>
      <c r="Y226" s="21">
        <f t="shared" si="49"/>
        <v>209.1</v>
      </c>
      <c r="Z226" s="21">
        <f t="shared" si="50"/>
        <v>209.1</v>
      </c>
      <c r="AA226" s="68"/>
      <c r="AB226" s="69"/>
      <c r="AC226" s="71">
        <f t="shared" si="54"/>
        <v>0</v>
      </c>
      <c r="AD226" s="70"/>
      <c r="AE226" s="71">
        <f t="shared" si="55"/>
        <v>0</v>
      </c>
      <c r="AF226" s="21"/>
      <c r="AG226" s="21"/>
      <c r="AH226" s="21"/>
      <c r="AI226" s="21">
        <f t="shared" si="51"/>
        <v>209.1</v>
      </c>
      <c r="AJ226" s="21">
        <f t="shared" si="52"/>
        <v>209.1</v>
      </c>
      <c r="AK226" s="71"/>
      <c r="AL226" s="71"/>
      <c r="AM226" s="72">
        <f t="shared" si="53"/>
        <v>209.1</v>
      </c>
      <c r="AO226" s="73"/>
      <c r="AP226" s="73"/>
    </row>
    <row r="227" spans="1:42" s="3" customFormat="1" ht="43.15" customHeight="1">
      <c r="A227" s="37">
        <v>221</v>
      </c>
      <c r="B227" s="22" t="s">
        <v>696</v>
      </c>
      <c r="C227" s="40" t="s">
        <v>697</v>
      </c>
      <c r="D227" s="21" t="s">
        <v>698</v>
      </c>
      <c r="E227" s="41" t="s">
        <v>699</v>
      </c>
      <c r="F227" s="63">
        <v>11044.53</v>
      </c>
      <c r="G227" s="40" t="s">
        <v>821</v>
      </c>
      <c r="H227" s="21">
        <v>1</v>
      </c>
      <c r="I227" s="64">
        <f t="shared" si="42"/>
        <v>99.26</v>
      </c>
      <c r="J227" s="64">
        <f t="shared" si="43"/>
        <v>99.26</v>
      </c>
      <c r="K227" s="63">
        <v>44761.09</v>
      </c>
      <c r="L227" s="65">
        <f t="shared" si="44"/>
        <v>0.24674399126562799</v>
      </c>
      <c r="M227" s="64">
        <f t="shared" si="45"/>
        <v>99.11</v>
      </c>
      <c r="N227" s="21">
        <f t="shared" si="46"/>
        <v>99.11</v>
      </c>
      <c r="O227" s="40" t="s">
        <v>730</v>
      </c>
      <c r="P227" s="66" t="s">
        <v>731</v>
      </c>
      <c r="Q227" s="66" t="s">
        <v>731</v>
      </c>
      <c r="R227" s="21"/>
      <c r="S227" s="64">
        <f t="shared" si="47"/>
        <v>0.9919</v>
      </c>
      <c r="T227" s="21" t="str">
        <f t="shared" si="48"/>
        <v>是</v>
      </c>
      <c r="U227" s="21" t="s">
        <v>732</v>
      </c>
      <c r="V227" s="67">
        <v>850</v>
      </c>
      <c r="W227" s="21">
        <v>1</v>
      </c>
      <c r="X227" s="21">
        <v>0.51347949999999998</v>
      </c>
      <c r="Y227" s="21">
        <f t="shared" si="49"/>
        <v>563.44000000000005</v>
      </c>
      <c r="Z227" s="21">
        <f t="shared" si="50"/>
        <v>563.44000000000005</v>
      </c>
      <c r="AA227" s="71"/>
      <c r="AB227" s="21"/>
      <c r="AC227" s="71">
        <f t="shared" si="54"/>
        <v>0</v>
      </c>
      <c r="AD227" s="21"/>
      <c r="AE227" s="71">
        <f t="shared" si="55"/>
        <v>0</v>
      </c>
      <c r="AF227" s="21"/>
      <c r="AG227" s="21"/>
      <c r="AH227" s="21"/>
      <c r="AI227" s="21">
        <f t="shared" si="51"/>
        <v>563.44000000000005</v>
      </c>
      <c r="AJ227" s="21">
        <f t="shared" si="52"/>
        <v>563.44000000000005</v>
      </c>
      <c r="AK227" s="71"/>
      <c r="AL227" s="71"/>
      <c r="AM227" s="72">
        <f t="shared" si="53"/>
        <v>563.44000000000005</v>
      </c>
      <c r="AO227" s="73"/>
      <c r="AP227" s="73"/>
    </row>
    <row r="228" spans="1:42" s="3" customFormat="1" ht="43.15" customHeight="1">
      <c r="A228" s="37">
        <v>222</v>
      </c>
      <c r="B228" s="22" t="s">
        <v>696</v>
      </c>
      <c r="C228" s="40" t="s">
        <v>700</v>
      </c>
      <c r="D228" s="21" t="s">
        <v>701</v>
      </c>
      <c r="E228" s="41" t="s">
        <v>702</v>
      </c>
      <c r="F228" s="63">
        <v>3288.12</v>
      </c>
      <c r="G228" s="40" t="s">
        <v>821</v>
      </c>
      <c r="H228" s="21">
        <v>1</v>
      </c>
      <c r="I228" s="64">
        <f t="shared" si="42"/>
        <v>99.07</v>
      </c>
      <c r="J228" s="64">
        <f t="shared" si="43"/>
        <v>99.07</v>
      </c>
      <c r="K228" s="63">
        <v>93123.82</v>
      </c>
      <c r="L228" s="65">
        <f t="shared" si="44"/>
        <v>3.5309118547757201E-2</v>
      </c>
      <c r="M228" s="64">
        <f t="shared" si="45"/>
        <v>99.02</v>
      </c>
      <c r="N228" s="21">
        <f t="shared" si="46"/>
        <v>99.02</v>
      </c>
      <c r="O228" s="40" t="s">
        <v>730</v>
      </c>
      <c r="P228" s="66" t="s">
        <v>731</v>
      </c>
      <c r="Q228" s="66" t="s">
        <v>731</v>
      </c>
      <c r="R228" s="21"/>
      <c r="S228" s="64">
        <f t="shared" si="47"/>
        <v>0.99050000000000005</v>
      </c>
      <c r="T228" s="21" t="str">
        <f t="shared" si="48"/>
        <v>是</v>
      </c>
      <c r="U228" s="21" t="s">
        <v>732</v>
      </c>
      <c r="V228" s="67">
        <v>97260</v>
      </c>
      <c r="W228" s="21">
        <v>1</v>
      </c>
      <c r="X228" s="21">
        <v>0.51347949999999998</v>
      </c>
      <c r="Y228" s="21">
        <f t="shared" si="49"/>
        <v>167.56</v>
      </c>
      <c r="Z228" s="21">
        <f t="shared" si="50"/>
        <v>167.56</v>
      </c>
      <c r="AA228" s="71"/>
      <c r="AB228" s="21"/>
      <c r="AC228" s="71">
        <f t="shared" si="54"/>
        <v>0</v>
      </c>
      <c r="AD228" s="21"/>
      <c r="AE228" s="71">
        <f t="shared" si="55"/>
        <v>0</v>
      </c>
      <c r="AF228" s="21"/>
      <c r="AG228" s="21"/>
      <c r="AH228" s="21"/>
      <c r="AI228" s="21">
        <f t="shared" si="51"/>
        <v>167.56</v>
      </c>
      <c r="AJ228" s="21">
        <f t="shared" si="52"/>
        <v>167.56</v>
      </c>
      <c r="AK228" s="71"/>
      <c r="AL228" s="71"/>
      <c r="AM228" s="72">
        <f t="shared" si="53"/>
        <v>167.56</v>
      </c>
      <c r="AO228" s="73"/>
      <c r="AP228" s="73"/>
    </row>
    <row r="229" spans="1:42" s="3" customFormat="1" ht="43.15" customHeight="1">
      <c r="A229" s="75"/>
      <c r="C229" s="76"/>
      <c r="D229" s="75"/>
      <c r="E229" s="77"/>
      <c r="F229" s="78"/>
      <c r="G229" s="76"/>
      <c r="H229" s="75"/>
      <c r="I229" s="79"/>
      <c r="J229" s="79"/>
      <c r="K229" s="78"/>
      <c r="L229" s="80"/>
      <c r="M229" s="79"/>
      <c r="N229" s="75"/>
      <c r="O229" s="76"/>
      <c r="P229" s="81"/>
      <c r="Q229" s="81"/>
      <c r="R229" s="75"/>
      <c r="S229" s="79"/>
      <c r="T229" s="75"/>
      <c r="U229" s="75"/>
      <c r="V229" s="82"/>
      <c r="W229" s="75"/>
      <c r="X229" s="75"/>
      <c r="Y229" s="75" t="s">
        <v>738</v>
      </c>
      <c r="Z229" s="75" t="s">
        <v>739</v>
      </c>
      <c r="AC229" s="71">
        <f>SUM(AC7:AC228)</f>
        <v>2620.71</v>
      </c>
      <c r="AE229" s="71">
        <f t="shared" si="55"/>
        <v>0</v>
      </c>
      <c r="AM229" s="73">
        <f>SUM(AM7:AM228)</f>
        <v>18000</v>
      </c>
      <c r="AO229" s="73"/>
      <c r="AP229" s="73"/>
    </row>
    <row r="230" spans="1:42" s="3" customFormat="1" ht="43.15" customHeight="1">
      <c r="F230" s="78" t="s">
        <v>703</v>
      </c>
      <c r="G230" s="76"/>
      <c r="H230" s="75"/>
      <c r="I230" s="79"/>
      <c r="J230" s="79"/>
      <c r="K230" s="78"/>
      <c r="L230" s="80" t="s">
        <v>703</v>
      </c>
      <c r="M230" s="79"/>
      <c r="N230" s="75"/>
      <c r="O230" s="76"/>
      <c r="P230" s="81"/>
      <c r="Q230" s="81"/>
      <c r="R230" s="75"/>
      <c r="S230" s="79"/>
      <c r="T230" s="75"/>
      <c r="U230" s="75"/>
      <c r="V230" s="82"/>
      <c r="W230" s="75"/>
      <c r="X230" s="75"/>
      <c r="Y230" s="83">
        <f>SUM(Y7:Y226)</f>
        <v>18278.400000000001</v>
      </c>
      <c r="Z230" s="83">
        <f>SUM(Z7:Z226)</f>
        <v>16959.939999999999</v>
      </c>
      <c r="AC230" s="71"/>
      <c r="AE230" s="71"/>
      <c r="AI230" s="83">
        <f t="shared" ref="AI230:AL230" si="56">SUM(AI7:AI226)</f>
        <v>18305.59</v>
      </c>
      <c r="AJ230" s="83">
        <f t="shared" si="56"/>
        <v>17887.849999999999</v>
      </c>
      <c r="AL230" s="83">
        <f t="shared" si="56"/>
        <v>802.08</v>
      </c>
      <c r="AN230" s="83"/>
      <c r="AO230" s="73"/>
      <c r="AP230" s="73"/>
    </row>
    <row r="231" spans="1:42" s="3" customFormat="1" ht="43.15" customHeight="1">
      <c r="F231" s="78">
        <f>MAX(F$7:F$228)</f>
        <v>42255.11</v>
      </c>
      <c r="G231" s="76"/>
      <c r="H231" s="75"/>
      <c r="I231" s="79"/>
      <c r="J231" s="79"/>
      <c r="K231" s="78"/>
      <c r="L231" s="80">
        <f>MAX(L$7:L$228)</f>
        <v>2.2651388350052701</v>
      </c>
      <c r="M231" s="79"/>
      <c r="N231" s="75"/>
      <c r="O231" s="76"/>
      <c r="P231" s="81"/>
      <c r="Q231" s="81"/>
      <c r="R231" s="75"/>
      <c r="S231" s="79"/>
      <c r="T231" s="75"/>
      <c r="U231" s="75"/>
      <c r="V231" s="82"/>
      <c r="W231" s="75"/>
      <c r="X231" s="75"/>
      <c r="Y231" s="83">
        <f>SUM(Y227:Y228)</f>
        <v>731</v>
      </c>
      <c r="Z231" s="83">
        <f>SUM(Z227:Z228)</f>
        <v>731</v>
      </c>
      <c r="AC231" s="71">
        <f t="shared" si="54"/>
        <v>0</v>
      </c>
      <c r="AO231" s="73"/>
      <c r="AP231" s="73"/>
    </row>
    <row r="232" spans="1:42" s="3" customFormat="1" ht="43.15" customHeight="1">
      <c r="F232" s="78">
        <f>MIN(F$7:F$228)</f>
        <v>200.39</v>
      </c>
      <c r="G232" s="76"/>
      <c r="H232" s="75"/>
      <c r="I232" s="79"/>
      <c r="J232" s="79"/>
      <c r="K232" s="78"/>
      <c r="L232" s="80">
        <f>MIN(L$7:L$228)</f>
        <v>8.7877897406819902E-4</v>
      </c>
      <c r="M232" s="79"/>
      <c r="N232" s="75"/>
      <c r="O232" s="76"/>
      <c r="P232" s="81"/>
      <c r="Q232" s="81"/>
      <c r="R232" s="75"/>
      <c r="S232" s="79"/>
      <c r="T232" s="75"/>
      <c r="U232" s="75"/>
      <c r="V232" s="82"/>
      <c r="W232" s="75"/>
      <c r="X232" s="75"/>
      <c r="Y232" s="75"/>
      <c r="Z232" s="75"/>
      <c r="AC232" s="71">
        <f t="shared" si="54"/>
        <v>0</v>
      </c>
      <c r="AO232" s="73"/>
      <c r="AP232" s="73"/>
    </row>
    <row r="233" spans="1:42" s="3" customFormat="1" ht="43.15" customHeight="1">
      <c r="F233" s="78">
        <f>0.01*F232/(F232-0.99*F231)</f>
        <v>-4.8133451918235298E-5</v>
      </c>
      <c r="G233" s="76"/>
      <c r="H233" s="75"/>
      <c r="I233" s="79"/>
      <c r="J233" s="79"/>
      <c r="K233" s="78"/>
      <c r="L233" s="80">
        <f>0.01*L232/(L232-0.99*L231)</f>
        <v>-3.9203050324446703E-6</v>
      </c>
      <c r="M233" s="79"/>
      <c r="N233" s="75"/>
      <c r="O233" s="76"/>
      <c r="P233" s="81"/>
      <c r="Q233" s="81"/>
      <c r="R233" s="75"/>
      <c r="S233" s="79"/>
      <c r="T233" s="75"/>
      <c r="U233" s="75"/>
      <c r="V233" s="82"/>
      <c r="W233" s="75"/>
      <c r="X233" s="75"/>
      <c r="Y233" s="75"/>
      <c r="Z233" s="75"/>
      <c r="AC233" s="71">
        <f t="shared" si="54"/>
        <v>0</v>
      </c>
      <c r="AO233" s="73"/>
      <c r="AP233" s="73"/>
    </row>
    <row r="234" spans="1:42">
      <c r="K234" s="45"/>
      <c r="AA234" s="1"/>
      <c r="AB234" s="1"/>
      <c r="AC234" s="1"/>
      <c r="AD234" s="1"/>
      <c r="AE234" s="1"/>
      <c r="AF234" s="1"/>
      <c r="AG234" s="1"/>
      <c r="AH234" s="1"/>
      <c r="AI234" s="1"/>
      <c r="AJ234" s="1"/>
      <c r="AK234" s="1"/>
      <c r="AL234" s="1"/>
      <c r="AM234" s="1"/>
    </row>
    <row r="235" spans="1:42">
      <c r="K235" s="45"/>
      <c r="AA235" s="1"/>
      <c r="AB235" s="1"/>
      <c r="AC235" s="1"/>
      <c r="AD235" s="1"/>
      <c r="AE235" s="1"/>
      <c r="AF235" s="1"/>
      <c r="AG235" s="1"/>
      <c r="AH235" s="1"/>
      <c r="AI235" s="1"/>
      <c r="AJ235" s="1"/>
      <c r="AK235" s="1"/>
      <c r="AL235" s="1"/>
      <c r="AM235" s="1"/>
    </row>
    <row r="236" spans="1:42">
      <c r="K236" s="45"/>
      <c r="AA236" s="1"/>
      <c r="AB236" s="1"/>
      <c r="AC236" s="1"/>
      <c r="AD236" s="1"/>
      <c r="AE236" s="1"/>
      <c r="AF236" s="1"/>
      <c r="AG236" s="1"/>
      <c r="AH236" s="1"/>
      <c r="AI236" s="1"/>
      <c r="AJ236" s="1"/>
      <c r="AK236" s="1"/>
      <c r="AL236" s="1"/>
      <c r="AM236" s="1"/>
    </row>
    <row r="237" spans="1:42">
      <c r="AA237" s="1"/>
      <c r="AB237" s="1"/>
      <c r="AC237" s="1"/>
      <c r="AD237" s="1"/>
      <c r="AE237" s="1"/>
      <c r="AF237" s="1"/>
      <c r="AG237" s="1"/>
      <c r="AH237" s="1"/>
      <c r="AI237" s="1"/>
      <c r="AJ237" s="1"/>
      <c r="AK237" s="1"/>
      <c r="AL237" s="1"/>
      <c r="AM237" s="1"/>
    </row>
    <row r="238" spans="1:42">
      <c r="F238" s="46">
        <f>SUM(F227:F228)</f>
        <v>14332.65</v>
      </c>
      <c r="AA238" s="1"/>
      <c r="AB238" s="1"/>
      <c r="AC238" s="1"/>
      <c r="AD238" s="1"/>
      <c r="AE238" s="1"/>
      <c r="AF238" s="1"/>
      <c r="AG238" s="1"/>
      <c r="AH238" s="1"/>
      <c r="AI238" s="1"/>
      <c r="AJ238" s="1"/>
      <c r="AK238" s="1"/>
      <c r="AL238" s="1"/>
      <c r="AM238" s="1"/>
    </row>
    <row r="239" spans="1:42">
      <c r="F239" s="46">
        <f>SUM(F7:F226)</f>
        <v>354201.57</v>
      </c>
      <c r="AA239" s="1"/>
      <c r="AB239" s="1"/>
      <c r="AC239" s="1"/>
      <c r="AD239" s="1"/>
      <c r="AE239" s="1"/>
      <c r="AF239" s="1"/>
      <c r="AG239" s="1"/>
      <c r="AH239" s="1"/>
      <c r="AI239" s="1"/>
      <c r="AJ239" s="1"/>
      <c r="AK239" s="1"/>
      <c r="AL239" s="1"/>
      <c r="AM239" s="1"/>
    </row>
    <row r="240" spans="1:42">
      <c r="AA240" s="1"/>
      <c r="AB240" s="1"/>
      <c r="AC240" s="1"/>
      <c r="AD240" s="1"/>
      <c r="AE240" s="1"/>
      <c r="AF240" s="1"/>
      <c r="AG240" s="1"/>
      <c r="AH240" s="1"/>
      <c r="AI240" s="1"/>
      <c r="AJ240" s="1"/>
      <c r="AK240" s="1"/>
      <c r="AL240" s="1"/>
      <c r="AM240" s="1"/>
    </row>
    <row r="241" spans="27:39">
      <c r="AA241" s="1"/>
      <c r="AB241" s="1"/>
      <c r="AC241" s="1"/>
      <c r="AD241" s="1"/>
      <c r="AE241" s="1"/>
      <c r="AF241" s="1"/>
      <c r="AG241" s="1"/>
      <c r="AH241" s="1"/>
      <c r="AI241" s="1"/>
      <c r="AJ241" s="1"/>
      <c r="AK241" s="1"/>
      <c r="AL241" s="1"/>
      <c r="AM241" s="1"/>
    </row>
    <row r="242" spans="27:39">
      <c r="AA242" s="1"/>
      <c r="AB242" s="1"/>
      <c r="AC242" s="1"/>
      <c r="AD242" s="1"/>
      <c r="AE242" s="1"/>
      <c r="AF242" s="1"/>
      <c r="AG242" s="1"/>
      <c r="AH242" s="1"/>
      <c r="AI242" s="1"/>
      <c r="AJ242" s="1"/>
      <c r="AK242" s="1"/>
      <c r="AL242" s="1"/>
      <c r="AM242" s="1"/>
    </row>
    <row r="243" spans="27:39">
      <c r="AA243" s="1"/>
      <c r="AB243" s="1"/>
      <c r="AC243" s="1"/>
      <c r="AD243" s="1"/>
      <c r="AE243" s="1"/>
      <c r="AF243" s="1"/>
      <c r="AG243" s="1"/>
      <c r="AH243" s="1"/>
      <c r="AI243" s="1"/>
      <c r="AJ243" s="1"/>
      <c r="AK243" s="1"/>
      <c r="AL243" s="1"/>
      <c r="AM243" s="1"/>
    </row>
    <row r="244" spans="27:39">
      <c r="AA244" s="1"/>
      <c r="AB244" s="1"/>
      <c r="AC244" s="1"/>
      <c r="AD244" s="1"/>
      <c r="AE244" s="1"/>
      <c r="AF244" s="1"/>
      <c r="AG244" s="1"/>
      <c r="AH244" s="1"/>
      <c r="AI244" s="1"/>
      <c r="AJ244" s="1"/>
      <c r="AK244" s="1"/>
      <c r="AL244" s="1"/>
      <c r="AM244" s="1"/>
    </row>
    <row r="245" spans="27:39">
      <c r="AA245" s="1"/>
      <c r="AB245" s="1"/>
      <c r="AC245" s="1"/>
      <c r="AD245" s="1"/>
      <c r="AE245" s="1"/>
      <c r="AF245" s="1"/>
      <c r="AG245" s="1"/>
      <c r="AH245" s="1"/>
      <c r="AI245" s="1"/>
      <c r="AJ245" s="1"/>
      <c r="AK245" s="1"/>
      <c r="AL245" s="1"/>
      <c r="AM245" s="1"/>
    </row>
    <row r="246" spans="27:39">
      <c r="AA246" s="1"/>
      <c r="AB246" s="1"/>
      <c r="AC246" s="1"/>
      <c r="AD246" s="1"/>
      <c r="AE246" s="1"/>
      <c r="AF246" s="1"/>
      <c r="AG246" s="1"/>
      <c r="AH246" s="1"/>
      <c r="AI246" s="1"/>
      <c r="AJ246" s="1"/>
      <c r="AK246" s="1"/>
      <c r="AL246" s="1"/>
      <c r="AM246" s="1"/>
    </row>
    <row r="247" spans="27:39">
      <c r="AA247" s="1"/>
      <c r="AB247" s="1"/>
      <c r="AC247" s="1"/>
      <c r="AD247" s="1"/>
      <c r="AE247" s="1"/>
      <c r="AF247" s="1"/>
      <c r="AG247" s="1"/>
      <c r="AH247" s="1"/>
      <c r="AI247" s="1"/>
      <c r="AJ247" s="1"/>
      <c r="AK247" s="1"/>
      <c r="AL247" s="1"/>
      <c r="AM247" s="1"/>
    </row>
    <row r="248" spans="27:39">
      <c r="AA248" s="1"/>
      <c r="AB248" s="1"/>
      <c r="AC248" s="1"/>
      <c r="AD248" s="1"/>
      <c r="AE248" s="1"/>
      <c r="AF248" s="1"/>
      <c r="AG248" s="1"/>
      <c r="AH248" s="1"/>
      <c r="AI248" s="1"/>
      <c r="AJ248" s="1"/>
      <c r="AK248" s="1"/>
      <c r="AL248" s="1"/>
      <c r="AM248" s="1"/>
    </row>
    <row r="249" spans="27:39">
      <c r="AA249" s="1"/>
      <c r="AB249" s="1"/>
      <c r="AC249" s="1"/>
      <c r="AD249" s="1"/>
      <c r="AE249" s="1"/>
      <c r="AF249" s="1"/>
      <c r="AG249" s="1"/>
      <c r="AH249" s="1"/>
      <c r="AI249" s="1"/>
      <c r="AJ249" s="1">
        <f>AJ37+AJ46</f>
        <v>618.85</v>
      </c>
      <c r="AK249" s="1">
        <f>AK37+AK46</f>
        <v>802.08</v>
      </c>
      <c r="AL249" s="1"/>
      <c r="AM249" s="1"/>
    </row>
    <row r="250" spans="27:39">
      <c r="AA250" s="1"/>
      <c r="AB250" s="1"/>
      <c r="AC250" s="1"/>
      <c r="AD250" s="1"/>
      <c r="AE250" s="1"/>
      <c r="AF250" s="1"/>
      <c r="AG250" s="1"/>
      <c r="AH250" s="1"/>
      <c r="AI250" s="1"/>
      <c r="AJ250" s="1"/>
      <c r="AK250" s="1"/>
      <c r="AL250" s="1"/>
      <c r="AM250" s="1"/>
    </row>
    <row r="251" spans="27:39">
      <c r="AA251" s="1"/>
      <c r="AB251" s="1"/>
      <c r="AC251" s="1"/>
      <c r="AD251" s="1"/>
      <c r="AE251" s="1"/>
      <c r="AF251" s="1"/>
      <c r="AG251" s="1"/>
      <c r="AH251" s="1"/>
      <c r="AI251" s="1"/>
      <c r="AJ251" s="1"/>
      <c r="AK251" s="1"/>
      <c r="AL251" s="1"/>
      <c r="AM251" s="1"/>
    </row>
    <row r="252" spans="27:39">
      <c r="AA252" s="1"/>
      <c r="AB252" s="1"/>
      <c r="AC252" s="1"/>
      <c r="AD252" s="1"/>
      <c r="AE252" s="1"/>
      <c r="AF252" s="1"/>
      <c r="AG252" s="1"/>
      <c r="AH252" s="1"/>
      <c r="AI252" s="1"/>
      <c r="AJ252" s="1"/>
      <c r="AK252" s="1"/>
      <c r="AL252" s="1"/>
      <c r="AM252" s="1"/>
    </row>
    <row r="253" spans="27:39">
      <c r="AA253" s="1"/>
      <c r="AB253" s="1"/>
      <c r="AC253" s="1"/>
      <c r="AD253" s="1"/>
      <c r="AE253" s="1"/>
      <c r="AF253" s="1"/>
      <c r="AG253" s="1"/>
      <c r="AH253" s="1"/>
      <c r="AI253" s="1"/>
      <c r="AJ253" s="1"/>
      <c r="AK253" s="1"/>
      <c r="AL253" s="1"/>
      <c r="AM253" s="1"/>
    </row>
    <row r="254" spans="27:39">
      <c r="AA254" s="1"/>
      <c r="AB254" s="1"/>
      <c r="AC254" s="1"/>
      <c r="AD254" s="1"/>
      <c r="AE254" s="1"/>
      <c r="AF254" s="1"/>
      <c r="AG254" s="1"/>
      <c r="AH254" s="1"/>
      <c r="AI254" s="1"/>
      <c r="AJ254" s="1"/>
      <c r="AK254" s="1"/>
      <c r="AL254" s="1"/>
      <c r="AM254" s="1"/>
    </row>
    <row r="255" spans="27:39">
      <c r="AA255" s="1"/>
      <c r="AB255" s="1"/>
      <c r="AC255" s="1"/>
      <c r="AD255" s="1"/>
      <c r="AE255" s="1"/>
      <c r="AF255" s="1"/>
      <c r="AG255" s="1"/>
      <c r="AH255" s="1"/>
      <c r="AI255" s="1"/>
      <c r="AJ255" s="1"/>
      <c r="AK255" s="1"/>
      <c r="AL255" s="1"/>
      <c r="AM255" s="1"/>
    </row>
  </sheetData>
  <autoFilter ref="A6:AR233"/>
  <mergeCells count="28">
    <mergeCell ref="X5:X6"/>
    <mergeCell ref="Y5:Y6"/>
    <mergeCell ref="Z5:Z6"/>
    <mergeCell ref="I5:J5"/>
    <mergeCell ref="K5:N5"/>
    <mergeCell ref="O5:R5"/>
    <mergeCell ref="T5:V5"/>
    <mergeCell ref="E4:E6"/>
    <mergeCell ref="F5:F6"/>
    <mergeCell ref="H5:H6"/>
    <mergeCell ref="S5:S6"/>
    <mergeCell ref="W5:W6"/>
    <mergeCell ref="AA5:AE5"/>
    <mergeCell ref="A1:AJ1"/>
    <mergeCell ref="A2:AM2"/>
    <mergeCell ref="A3:AM3"/>
    <mergeCell ref="F4:Z4"/>
    <mergeCell ref="AA4:AH4"/>
    <mergeCell ref="AK4:AL4"/>
    <mergeCell ref="AI4:AI6"/>
    <mergeCell ref="AJ4:AJ6"/>
    <mergeCell ref="AL5:AL6"/>
    <mergeCell ref="AM4:AM6"/>
    <mergeCell ref="AF5:AH5"/>
    <mergeCell ref="A4:A6"/>
    <mergeCell ref="B4:B6"/>
    <mergeCell ref="C4:C6"/>
    <mergeCell ref="D4:D6"/>
  </mergeCells>
  <phoneticPr fontId="24" type="noConversion"/>
  <conditionalFormatting sqref="C33">
    <cfRule type="duplicateValues" dxfId="152" priority="56"/>
  </conditionalFormatting>
  <conditionalFormatting sqref="C49">
    <cfRule type="duplicateValues" dxfId="151" priority="55"/>
  </conditionalFormatting>
  <conditionalFormatting sqref="C85">
    <cfRule type="duplicateValues" dxfId="150" priority="57"/>
  </conditionalFormatting>
  <conditionalFormatting sqref="C123">
    <cfRule type="duplicateValues" dxfId="149" priority="135"/>
  </conditionalFormatting>
  <conditionalFormatting sqref="C124">
    <cfRule type="duplicateValues" dxfId="148" priority="134"/>
  </conditionalFormatting>
  <conditionalFormatting sqref="C125">
    <cfRule type="duplicateValues" dxfId="147" priority="133"/>
  </conditionalFormatting>
  <conditionalFormatting sqref="C126">
    <cfRule type="duplicateValues" dxfId="146" priority="132"/>
  </conditionalFormatting>
  <conditionalFormatting sqref="C127">
    <cfRule type="duplicateValues" dxfId="145" priority="131"/>
  </conditionalFormatting>
  <conditionalFormatting sqref="C128">
    <cfRule type="duplicateValues" dxfId="144" priority="130"/>
  </conditionalFormatting>
  <conditionalFormatting sqref="C129">
    <cfRule type="duplicateValues" dxfId="143" priority="129"/>
  </conditionalFormatting>
  <conditionalFormatting sqref="C130">
    <cfRule type="duplicateValues" dxfId="142" priority="128"/>
  </conditionalFormatting>
  <conditionalFormatting sqref="C131">
    <cfRule type="duplicateValues" dxfId="141" priority="127"/>
  </conditionalFormatting>
  <conditionalFormatting sqref="C132">
    <cfRule type="duplicateValues" dxfId="140" priority="126"/>
  </conditionalFormatting>
  <conditionalFormatting sqref="C133">
    <cfRule type="duplicateValues" dxfId="139" priority="125"/>
  </conditionalFormatting>
  <conditionalFormatting sqref="C134">
    <cfRule type="duplicateValues" dxfId="138" priority="124"/>
  </conditionalFormatting>
  <conditionalFormatting sqref="C135">
    <cfRule type="duplicateValues" dxfId="137" priority="123"/>
  </conditionalFormatting>
  <conditionalFormatting sqref="C136">
    <cfRule type="duplicateValues" dxfId="136" priority="122"/>
  </conditionalFormatting>
  <conditionalFormatting sqref="C139">
    <cfRule type="duplicateValues" dxfId="135" priority="120"/>
  </conditionalFormatting>
  <conditionalFormatting sqref="C140">
    <cfRule type="duplicateValues" dxfId="134" priority="119"/>
  </conditionalFormatting>
  <conditionalFormatting sqref="C141">
    <cfRule type="duplicateValues" dxfId="133" priority="118"/>
  </conditionalFormatting>
  <conditionalFormatting sqref="C142">
    <cfRule type="duplicateValues" dxfId="132" priority="117"/>
  </conditionalFormatting>
  <conditionalFormatting sqref="C143">
    <cfRule type="duplicateValues" dxfId="131" priority="116"/>
  </conditionalFormatting>
  <conditionalFormatting sqref="C144">
    <cfRule type="duplicateValues" dxfId="130" priority="115"/>
  </conditionalFormatting>
  <conditionalFormatting sqref="C145">
    <cfRule type="duplicateValues" dxfId="129" priority="114"/>
  </conditionalFormatting>
  <conditionalFormatting sqref="C146">
    <cfRule type="duplicateValues" dxfId="128" priority="113"/>
  </conditionalFormatting>
  <conditionalFormatting sqref="C147">
    <cfRule type="duplicateValues" dxfId="127" priority="112"/>
  </conditionalFormatting>
  <conditionalFormatting sqref="C148">
    <cfRule type="duplicateValues" dxfId="126" priority="111"/>
  </conditionalFormatting>
  <conditionalFormatting sqref="C149">
    <cfRule type="duplicateValues" dxfId="125" priority="110"/>
  </conditionalFormatting>
  <conditionalFormatting sqref="C150">
    <cfRule type="duplicateValues" dxfId="124" priority="109"/>
  </conditionalFormatting>
  <conditionalFormatting sqref="C151">
    <cfRule type="duplicateValues" dxfId="123" priority="108"/>
  </conditionalFormatting>
  <conditionalFormatting sqref="C152">
    <cfRule type="duplicateValues" dxfId="122" priority="107"/>
  </conditionalFormatting>
  <conditionalFormatting sqref="C153">
    <cfRule type="duplicateValues" dxfId="121" priority="106"/>
  </conditionalFormatting>
  <conditionalFormatting sqref="C154">
    <cfRule type="duplicateValues" dxfId="120" priority="105"/>
  </conditionalFormatting>
  <conditionalFormatting sqref="C155">
    <cfRule type="duplicateValues" dxfId="119" priority="104"/>
  </conditionalFormatting>
  <conditionalFormatting sqref="C156">
    <cfRule type="duplicateValues" dxfId="118" priority="103"/>
  </conditionalFormatting>
  <conditionalFormatting sqref="C157">
    <cfRule type="duplicateValues" dxfId="117" priority="102"/>
  </conditionalFormatting>
  <conditionalFormatting sqref="C158">
    <cfRule type="duplicateValues" dxfId="116" priority="101"/>
  </conditionalFormatting>
  <conditionalFormatting sqref="C159">
    <cfRule type="duplicateValues" dxfId="115" priority="100"/>
  </conditionalFormatting>
  <conditionalFormatting sqref="C160">
    <cfRule type="duplicateValues" dxfId="114" priority="99"/>
  </conditionalFormatting>
  <conditionalFormatting sqref="C161">
    <cfRule type="duplicateValues" dxfId="113" priority="98"/>
  </conditionalFormatting>
  <conditionalFormatting sqref="C162">
    <cfRule type="duplicateValues" dxfId="112" priority="97"/>
  </conditionalFormatting>
  <conditionalFormatting sqref="C163">
    <cfRule type="duplicateValues" dxfId="111" priority="96"/>
  </conditionalFormatting>
  <conditionalFormatting sqref="C164">
    <cfRule type="duplicateValues" dxfId="110" priority="95"/>
  </conditionalFormatting>
  <conditionalFormatting sqref="C165">
    <cfRule type="duplicateValues" dxfId="109" priority="94"/>
  </conditionalFormatting>
  <conditionalFormatting sqref="C166">
    <cfRule type="duplicateValues" dxfId="108" priority="93"/>
  </conditionalFormatting>
  <conditionalFormatting sqref="C167">
    <cfRule type="duplicateValues" dxfId="107" priority="92"/>
  </conditionalFormatting>
  <conditionalFormatting sqref="C168">
    <cfRule type="duplicateValues" dxfId="106" priority="91"/>
  </conditionalFormatting>
  <conditionalFormatting sqref="C169">
    <cfRule type="duplicateValues" dxfId="105" priority="90"/>
  </conditionalFormatting>
  <conditionalFormatting sqref="C170">
    <cfRule type="duplicateValues" dxfId="104" priority="89"/>
  </conditionalFormatting>
  <conditionalFormatting sqref="C171">
    <cfRule type="duplicateValues" dxfId="103" priority="88"/>
  </conditionalFormatting>
  <conditionalFormatting sqref="C172">
    <cfRule type="duplicateValues" dxfId="102" priority="87"/>
  </conditionalFormatting>
  <conditionalFormatting sqref="C173">
    <cfRule type="duplicateValues" dxfId="101" priority="86"/>
  </conditionalFormatting>
  <conditionalFormatting sqref="C174">
    <cfRule type="duplicateValues" dxfId="100" priority="85"/>
  </conditionalFormatting>
  <conditionalFormatting sqref="C175">
    <cfRule type="duplicateValues" dxfId="99" priority="84"/>
  </conditionalFormatting>
  <conditionalFormatting sqref="C176">
    <cfRule type="duplicateValues" dxfId="98" priority="83"/>
  </conditionalFormatting>
  <conditionalFormatting sqref="C177">
    <cfRule type="duplicateValues" dxfId="97" priority="82"/>
  </conditionalFormatting>
  <conditionalFormatting sqref="C178">
    <cfRule type="duplicateValues" dxfId="96" priority="81"/>
  </conditionalFormatting>
  <conditionalFormatting sqref="C179">
    <cfRule type="duplicateValues" dxfId="95" priority="80"/>
  </conditionalFormatting>
  <conditionalFormatting sqref="C180">
    <cfRule type="duplicateValues" dxfId="94" priority="79"/>
  </conditionalFormatting>
  <conditionalFormatting sqref="C181">
    <cfRule type="duplicateValues" dxfId="93" priority="78"/>
  </conditionalFormatting>
  <conditionalFormatting sqref="C182">
    <cfRule type="duplicateValues" dxfId="92" priority="77"/>
  </conditionalFormatting>
  <conditionalFormatting sqref="C183">
    <cfRule type="duplicateValues" dxfId="91" priority="76"/>
  </conditionalFormatting>
  <conditionalFormatting sqref="C184">
    <cfRule type="duplicateValues" dxfId="90" priority="75"/>
  </conditionalFormatting>
  <conditionalFormatting sqref="C185">
    <cfRule type="duplicateValues" dxfId="89" priority="74"/>
  </conditionalFormatting>
  <conditionalFormatting sqref="C186">
    <cfRule type="duplicateValues" dxfId="88" priority="73"/>
  </conditionalFormatting>
  <conditionalFormatting sqref="C187">
    <cfRule type="duplicateValues" dxfId="87" priority="72"/>
  </conditionalFormatting>
  <conditionalFormatting sqref="C188">
    <cfRule type="duplicateValues" dxfId="86" priority="71"/>
  </conditionalFormatting>
  <conditionalFormatting sqref="C189">
    <cfRule type="duplicateValues" dxfId="85" priority="70"/>
  </conditionalFormatting>
  <conditionalFormatting sqref="C190">
    <cfRule type="duplicateValues" dxfId="84" priority="69"/>
  </conditionalFormatting>
  <conditionalFormatting sqref="C191">
    <cfRule type="duplicateValues" dxfId="83" priority="68"/>
  </conditionalFormatting>
  <conditionalFormatting sqref="C192">
    <cfRule type="duplicateValues" dxfId="82" priority="67"/>
  </conditionalFormatting>
  <conditionalFormatting sqref="C193">
    <cfRule type="duplicateValues" dxfId="81" priority="66"/>
  </conditionalFormatting>
  <conditionalFormatting sqref="C194">
    <cfRule type="duplicateValues" dxfId="80" priority="65"/>
  </conditionalFormatting>
  <conditionalFormatting sqref="C195">
    <cfRule type="duplicateValues" dxfId="79" priority="64"/>
  </conditionalFormatting>
  <conditionalFormatting sqref="C196">
    <cfRule type="duplicateValues" dxfId="78" priority="63"/>
  </conditionalFormatting>
  <conditionalFormatting sqref="C197">
    <cfRule type="duplicateValues" dxfId="77" priority="62"/>
  </conditionalFormatting>
  <conditionalFormatting sqref="C198">
    <cfRule type="duplicateValues" dxfId="76" priority="61"/>
  </conditionalFormatting>
  <conditionalFormatting sqref="C199">
    <cfRule type="duplicateValues" dxfId="75" priority="60"/>
  </conditionalFormatting>
  <conditionalFormatting sqref="C200">
    <cfRule type="duplicateValues" dxfId="74" priority="59"/>
  </conditionalFormatting>
  <conditionalFormatting sqref="C201">
    <cfRule type="duplicateValues" dxfId="73" priority="58"/>
  </conditionalFormatting>
  <conditionalFormatting sqref="C202">
    <cfRule type="duplicateValues" dxfId="72" priority="32"/>
  </conditionalFormatting>
  <conditionalFormatting sqref="E202">
    <cfRule type="duplicateValues" dxfId="71" priority="54"/>
  </conditionalFormatting>
  <conditionalFormatting sqref="C203">
    <cfRule type="duplicateValues" dxfId="70" priority="31"/>
  </conditionalFormatting>
  <conditionalFormatting sqref="E203">
    <cfRule type="duplicateValues" dxfId="69" priority="53"/>
  </conditionalFormatting>
  <conditionalFormatting sqref="C204">
    <cfRule type="duplicateValues" dxfId="68" priority="30"/>
  </conditionalFormatting>
  <conditionalFormatting sqref="E204">
    <cfRule type="duplicateValues" dxfId="67" priority="52"/>
  </conditionalFormatting>
  <conditionalFormatting sqref="C205">
    <cfRule type="duplicateValues" dxfId="66" priority="29"/>
  </conditionalFormatting>
  <conditionalFormatting sqref="E205">
    <cfRule type="duplicateValues" dxfId="65" priority="51"/>
  </conditionalFormatting>
  <conditionalFormatting sqref="C206">
    <cfRule type="duplicateValues" dxfId="64" priority="28"/>
  </conditionalFormatting>
  <conditionalFormatting sqref="E206">
    <cfRule type="duplicateValues" dxfId="63" priority="50"/>
  </conditionalFormatting>
  <conditionalFormatting sqref="C208">
    <cfRule type="duplicateValues" dxfId="62" priority="26"/>
  </conditionalFormatting>
  <conditionalFormatting sqref="E208">
    <cfRule type="duplicateValues" dxfId="61" priority="48"/>
  </conditionalFormatting>
  <conditionalFormatting sqref="C209">
    <cfRule type="duplicateValues" dxfId="60" priority="25"/>
  </conditionalFormatting>
  <conditionalFormatting sqref="E209">
    <cfRule type="duplicateValues" dxfId="59" priority="47"/>
  </conditionalFormatting>
  <conditionalFormatting sqref="C210">
    <cfRule type="duplicateValues" dxfId="58" priority="24"/>
  </conditionalFormatting>
  <conditionalFormatting sqref="E210">
    <cfRule type="duplicateValues" dxfId="57" priority="46"/>
  </conditionalFormatting>
  <conditionalFormatting sqref="C211">
    <cfRule type="duplicateValues" dxfId="56" priority="23"/>
  </conditionalFormatting>
  <conditionalFormatting sqref="E211">
    <cfRule type="duplicateValues" dxfId="55" priority="45"/>
  </conditionalFormatting>
  <conditionalFormatting sqref="C212">
    <cfRule type="duplicateValues" dxfId="54" priority="22"/>
  </conditionalFormatting>
  <conditionalFormatting sqref="E212">
    <cfRule type="duplicateValues" dxfId="53" priority="44"/>
  </conditionalFormatting>
  <conditionalFormatting sqref="C213">
    <cfRule type="duplicateValues" dxfId="52" priority="21"/>
  </conditionalFormatting>
  <conditionalFormatting sqref="E213">
    <cfRule type="duplicateValues" dxfId="51" priority="43"/>
  </conditionalFormatting>
  <conditionalFormatting sqref="C214">
    <cfRule type="duplicateValues" dxfId="50" priority="20"/>
  </conditionalFormatting>
  <conditionalFormatting sqref="E214">
    <cfRule type="duplicateValues" dxfId="49" priority="42"/>
  </conditionalFormatting>
  <conditionalFormatting sqref="C215">
    <cfRule type="duplicateValues" dxfId="48" priority="19"/>
  </conditionalFormatting>
  <conditionalFormatting sqref="E215">
    <cfRule type="duplicateValues" dxfId="47" priority="41"/>
  </conditionalFormatting>
  <conditionalFormatting sqref="C216">
    <cfRule type="duplicateValues" dxfId="46" priority="18"/>
  </conditionalFormatting>
  <conditionalFormatting sqref="E216">
    <cfRule type="duplicateValues" dxfId="45" priority="40"/>
  </conditionalFormatting>
  <conditionalFormatting sqref="C217">
    <cfRule type="duplicateValues" dxfId="44" priority="17"/>
  </conditionalFormatting>
  <conditionalFormatting sqref="E217">
    <cfRule type="duplicateValues" dxfId="43" priority="39"/>
  </conditionalFormatting>
  <conditionalFormatting sqref="C218">
    <cfRule type="duplicateValues" dxfId="42" priority="16"/>
  </conditionalFormatting>
  <conditionalFormatting sqref="E218">
    <cfRule type="duplicateValues" dxfId="41" priority="38"/>
  </conditionalFormatting>
  <conditionalFormatting sqref="C219">
    <cfRule type="duplicateValues" dxfId="40" priority="15"/>
  </conditionalFormatting>
  <conditionalFormatting sqref="E219">
    <cfRule type="duplicateValues" dxfId="39" priority="37"/>
  </conditionalFormatting>
  <conditionalFormatting sqref="C220">
    <cfRule type="duplicateValues" dxfId="38" priority="14"/>
  </conditionalFormatting>
  <conditionalFormatting sqref="E220">
    <cfRule type="duplicateValues" dxfId="37" priority="36"/>
  </conditionalFormatting>
  <conditionalFormatting sqref="C221">
    <cfRule type="duplicateValues" dxfId="36" priority="13"/>
  </conditionalFormatting>
  <conditionalFormatting sqref="E221">
    <cfRule type="duplicateValues" dxfId="35" priority="35"/>
  </conditionalFormatting>
  <conditionalFormatting sqref="C222">
    <cfRule type="duplicateValues" dxfId="34" priority="12"/>
  </conditionalFormatting>
  <conditionalFormatting sqref="E222">
    <cfRule type="duplicateValues" dxfId="33" priority="34"/>
  </conditionalFormatting>
  <conditionalFormatting sqref="C223">
    <cfRule type="duplicateValues" dxfId="32" priority="11"/>
  </conditionalFormatting>
  <conditionalFormatting sqref="E223">
    <cfRule type="duplicateValues" dxfId="31" priority="33"/>
  </conditionalFormatting>
  <conditionalFormatting sqref="C224">
    <cfRule type="duplicateValues" dxfId="30" priority="3"/>
  </conditionalFormatting>
  <conditionalFormatting sqref="E224">
    <cfRule type="duplicateValues" dxfId="29" priority="8"/>
  </conditionalFormatting>
  <conditionalFormatting sqref="C225">
    <cfRule type="duplicateValues" dxfId="28" priority="2"/>
  </conditionalFormatting>
  <conditionalFormatting sqref="E225">
    <cfRule type="duplicateValues" dxfId="27" priority="7"/>
  </conditionalFormatting>
  <conditionalFormatting sqref="C226">
    <cfRule type="duplicateValues" dxfId="26" priority="4"/>
  </conditionalFormatting>
  <conditionalFormatting sqref="E226">
    <cfRule type="duplicateValues" dxfId="25" priority="9"/>
  </conditionalFormatting>
  <conditionalFormatting sqref="C227">
    <cfRule type="duplicateValues" dxfId="24" priority="5"/>
  </conditionalFormatting>
  <conditionalFormatting sqref="E227">
    <cfRule type="duplicateValues" dxfId="23" priority="10"/>
  </conditionalFormatting>
  <conditionalFormatting sqref="C228">
    <cfRule type="duplicateValues" dxfId="22" priority="1"/>
  </conditionalFormatting>
  <conditionalFormatting sqref="E228">
    <cfRule type="duplicateValues" dxfId="21" priority="6"/>
  </conditionalFormatting>
  <conditionalFormatting sqref="C137:C138">
    <cfRule type="duplicateValues" dxfId="20" priority="121"/>
  </conditionalFormatting>
  <conditionalFormatting sqref="E7:E201">
    <cfRule type="duplicateValues" dxfId="19" priority="137"/>
  </conditionalFormatting>
  <conditionalFormatting sqref="C4:C32 C50:C84 C86:C122 C34:C48 C234:C1048576">
    <cfRule type="duplicateValues" dxfId="18" priority="136"/>
  </conditionalFormatting>
  <conditionalFormatting sqref="C207 C229">
    <cfRule type="duplicateValues" dxfId="17" priority="27"/>
  </conditionalFormatting>
  <conditionalFormatting sqref="E207 E229">
    <cfRule type="duplicateValues" dxfId="16" priority="49"/>
  </conditionalFormatting>
  <printOptions horizontalCentered="1"/>
  <pageMargins left="0.66874999999999996" right="0.51180555555555596" top="0.94444444444444398" bottom="0.59027777777777801" header="0.5" footer="0.31458333333333299"/>
  <pageSetup paperSize="9" scale="25" fitToHeight="0" orientation="landscape" r:id="rId1"/>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CR20"/>
  <sheetViews>
    <sheetView zoomScale="55" zoomScaleNormal="55" workbookViewId="0">
      <selection activeCell="G12" sqref="G12"/>
    </sheetView>
  </sheetViews>
  <sheetFormatPr defaultColWidth="8.75" defaultRowHeight="16.5"/>
  <cols>
    <col min="5" max="5" width="31.75" customWidth="1"/>
    <col min="6" max="7" width="13" customWidth="1"/>
    <col min="8" max="8" width="12.25" customWidth="1"/>
    <col min="9" max="9" width="71.75" customWidth="1"/>
    <col min="10" max="10" width="27.75" customWidth="1"/>
  </cols>
  <sheetData>
    <row r="1" spans="1:10 16317:16320" s="1" customFormat="1" ht="14.65" customHeight="1">
      <c r="A1" s="96" t="s">
        <v>3</v>
      </c>
      <c r="B1" s="96" t="s">
        <v>4</v>
      </c>
      <c r="C1" s="96" t="s">
        <v>5</v>
      </c>
      <c r="D1" s="96" t="s">
        <v>6</v>
      </c>
      <c r="E1" s="116" t="s">
        <v>7</v>
      </c>
      <c r="F1" s="126" t="s">
        <v>740</v>
      </c>
      <c r="G1" s="126" t="s">
        <v>741</v>
      </c>
      <c r="H1" s="126" t="s">
        <v>742</v>
      </c>
      <c r="I1" s="127" t="s">
        <v>743</v>
      </c>
      <c r="XCO1"/>
      <c r="XCP1"/>
      <c r="XCQ1"/>
      <c r="XCR1"/>
    </row>
    <row r="2" spans="1:10 16317:16320" s="1" customFormat="1">
      <c r="A2" s="96"/>
      <c r="B2" s="96"/>
      <c r="C2" s="96"/>
      <c r="D2" s="96"/>
      <c r="E2" s="116"/>
      <c r="F2" s="126"/>
      <c r="G2" s="126"/>
      <c r="H2" s="126"/>
      <c r="I2" s="127"/>
      <c r="XCO2"/>
      <c r="XCP2"/>
      <c r="XCQ2"/>
      <c r="XCR2"/>
    </row>
    <row r="3" spans="1:10 16317:16320" s="1" customFormat="1">
      <c r="A3" s="96"/>
      <c r="B3" s="96"/>
      <c r="C3" s="96"/>
      <c r="D3" s="96"/>
      <c r="E3" s="116"/>
      <c r="F3" s="6"/>
      <c r="G3" s="7"/>
      <c r="H3" s="7"/>
      <c r="I3" s="127"/>
      <c r="XCO3"/>
      <c r="XCP3"/>
      <c r="XCQ3"/>
      <c r="XCR3"/>
    </row>
    <row r="4" spans="1:10 16317:16320" s="2" customFormat="1" ht="74.099999999999994" customHeight="1">
      <c r="A4" s="8">
        <v>1</v>
      </c>
      <c r="B4" s="9" t="s">
        <v>26</v>
      </c>
      <c r="C4" s="10" t="s">
        <v>744</v>
      </c>
      <c r="D4" s="8" t="s">
        <v>745</v>
      </c>
      <c r="E4" s="11" t="s">
        <v>746</v>
      </c>
      <c r="F4" s="12">
        <v>4998735.84</v>
      </c>
      <c r="G4" s="12">
        <v>4998735.84</v>
      </c>
      <c r="H4" s="13">
        <v>0</v>
      </c>
      <c r="I4" s="14" t="s">
        <v>747</v>
      </c>
    </row>
    <row r="5" spans="1:10 16317:16320" s="2" customFormat="1" ht="36">
      <c r="A5" s="8">
        <v>5</v>
      </c>
      <c r="B5" s="9" t="s">
        <v>26</v>
      </c>
      <c r="C5" s="15" t="s">
        <v>748</v>
      </c>
      <c r="D5" s="8" t="s">
        <v>749</v>
      </c>
      <c r="E5" s="16" t="s">
        <v>750</v>
      </c>
      <c r="F5" s="12">
        <v>36228100</v>
      </c>
      <c r="G5" s="12">
        <v>36228100</v>
      </c>
      <c r="H5" s="12">
        <v>0</v>
      </c>
      <c r="I5" s="17" t="s">
        <v>751</v>
      </c>
      <c r="J5" s="18" t="s">
        <v>752</v>
      </c>
      <c r="XCO5" s="19"/>
      <c r="XCP5" s="19"/>
      <c r="XCQ5" s="19"/>
      <c r="XCR5" s="19"/>
    </row>
    <row r="6" spans="1:10 16317:16320" s="2" customFormat="1" ht="48">
      <c r="A6" s="20">
        <v>18</v>
      </c>
      <c r="B6" s="9" t="s">
        <v>26</v>
      </c>
      <c r="C6" s="15" t="s">
        <v>753</v>
      </c>
      <c r="D6" s="8" t="s">
        <v>754</v>
      </c>
      <c r="E6" s="16" t="s">
        <v>755</v>
      </c>
      <c r="F6" s="12">
        <v>5588435.4500000002</v>
      </c>
      <c r="G6" s="12">
        <v>5588435.4500000002</v>
      </c>
      <c r="H6" s="13">
        <v>0</v>
      </c>
      <c r="I6" s="17" t="s">
        <v>756</v>
      </c>
      <c r="J6" s="18" t="s">
        <v>752</v>
      </c>
      <c r="XCO6" s="19"/>
      <c r="XCP6" s="19"/>
      <c r="XCQ6" s="19"/>
      <c r="XCR6" s="19"/>
    </row>
    <row r="7" spans="1:10 16317:16320" s="3" customFormat="1" ht="48">
      <c r="A7" s="21">
        <v>27</v>
      </c>
      <c r="B7" s="22" t="s">
        <v>26</v>
      </c>
      <c r="C7" s="23" t="s">
        <v>757</v>
      </c>
      <c r="D7" s="21" t="s">
        <v>758</v>
      </c>
      <c r="E7" s="24" t="s">
        <v>759</v>
      </c>
      <c r="F7" s="12">
        <v>3954135.8</v>
      </c>
      <c r="G7" s="12">
        <v>2960630</v>
      </c>
      <c r="H7" s="13">
        <v>993505.8</v>
      </c>
      <c r="I7" s="25" t="s">
        <v>760</v>
      </c>
      <c r="J7" s="3" t="s">
        <v>761</v>
      </c>
      <c r="XCO7"/>
      <c r="XCP7"/>
      <c r="XCQ7"/>
      <c r="XCR7"/>
    </row>
    <row r="8" spans="1:10 16317:16320" s="2" customFormat="1" ht="36">
      <c r="A8" s="20">
        <v>48</v>
      </c>
      <c r="B8" s="9" t="s">
        <v>26</v>
      </c>
      <c r="C8" s="15" t="s">
        <v>762</v>
      </c>
      <c r="D8" s="8" t="s">
        <v>763</v>
      </c>
      <c r="E8" s="16" t="s">
        <v>764</v>
      </c>
      <c r="F8" s="12">
        <v>2076805.2</v>
      </c>
      <c r="G8" s="26">
        <v>2076805.2</v>
      </c>
      <c r="H8" s="26">
        <v>0</v>
      </c>
      <c r="I8" s="27" t="s">
        <v>765</v>
      </c>
      <c r="J8" s="2" t="s">
        <v>766</v>
      </c>
      <c r="XCO8" s="19"/>
      <c r="XCP8" s="19"/>
      <c r="XCQ8" s="19"/>
      <c r="XCR8" s="19"/>
    </row>
    <row r="9" spans="1:10 16317:16320" s="2" customFormat="1" ht="48">
      <c r="A9" s="8">
        <v>61</v>
      </c>
      <c r="B9" s="9" t="s">
        <v>26</v>
      </c>
      <c r="C9" s="15" t="s">
        <v>767</v>
      </c>
      <c r="D9" s="8" t="s">
        <v>768</v>
      </c>
      <c r="E9" s="16" t="s">
        <v>769</v>
      </c>
      <c r="F9" s="12">
        <v>7007090.6200000001</v>
      </c>
      <c r="G9" s="12">
        <v>7007090.6200000001</v>
      </c>
      <c r="H9" s="13">
        <v>0</v>
      </c>
      <c r="I9" s="28" t="s">
        <v>770</v>
      </c>
      <c r="J9" s="2" t="s">
        <v>771</v>
      </c>
      <c r="XCO9" s="19"/>
      <c r="XCP9" s="19"/>
      <c r="XCQ9" s="19"/>
      <c r="XCR9" s="19"/>
    </row>
    <row r="10" spans="1:10 16317:16320" s="3" customFormat="1" ht="36">
      <c r="A10" s="21">
        <v>75</v>
      </c>
      <c r="B10" s="22" t="s">
        <v>26</v>
      </c>
      <c r="C10" s="23" t="s">
        <v>772</v>
      </c>
      <c r="D10" s="21" t="s">
        <v>773</v>
      </c>
      <c r="E10" s="24" t="s">
        <v>774</v>
      </c>
      <c r="F10" s="12">
        <v>3804847</v>
      </c>
      <c r="G10" s="12">
        <v>2403200.3199999998</v>
      </c>
      <c r="H10" s="13">
        <v>1401646.68</v>
      </c>
      <c r="I10" s="29" t="s">
        <v>775</v>
      </c>
      <c r="J10" s="3" t="s">
        <v>761</v>
      </c>
      <c r="XCO10"/>
      <c r="XCP10"/>
      <c r="XCQ10"/>
      <c r="XCR10"/>
    </row>
    <row r="11" spans="1:10 16317:16320" s="3" customFormat="1" ht="72">
      <c r="A11" s="21">
        <v>93</v>
      </c>
      <c r="B11" s="22" t="s">
        <v>26</v>
      </c>
      <c r="C11" s="23" t="s">
        <v>776</v>
      </c>
      <c r="D11" s="21" t="s">
        <v>777</v>
      </c>
      <c r="E11" s="24" t="s">
        <v>778</v>
      </c>
      <c r="F11" s="12">
        <v>5649635.3499999996</v>
      </c>
      <c r="G11" s="12">
        <v>5270535.3499999996</v>
      </c>
      <c r="H11" s="12">
        <v>379100</v>
      </c>
      <c r="I11" s="29" t="s">
        <v>779</v>
      </c>
      <c r="J11" s="3" t="s">
        <v>761</v>
      </c>
      <c r="XCO11"/>
      <c r="XCP11"/>
      <c r="XCQ11"/>
      <c r="XCR11"/>
    </row>
    <row r="12" spans="1:10 16317:16320" s="2" customFormat="1" ht="36">
      <c r="A12" s="20">
        <v>114</v>
      </c>
      <c r="B12" s="9" t="s">
        <v>26</v>
      </c>
      <c r="C12" s="15" t="s">
        <v>780</v>
      </c>
      <c r="D12" s="8" t="s">
        <v>781</v>
      </c>
      <c r="E12" s="16" t="s">
        <v>782</v>
      </c>
      <c r="F12" s="30">
        <v>6023300</v>
      </c>
      <c r="G12" s="31">
        <v>6023300</v>
      </c>
      <c r="H12" s="32">
        <v>0</v>
      </c>
      <c r="I12" s="33" t="s">
        <v>756</v>
      </c>
      <c r="J12" s="18" t="s">
        <v>752</v>
      </c>
      <c r="XCO12" s="19"/>
      <c r="XCP12" s="19"/>
      <c r="XCQ12" s="19"/>
      <c r="XCR12" s="19"/>
    </row>
    <row r="13" spans="1:10 16317:16320" s="3" customFormat="1" ht="48">
      <c r="A13" s="21">
        <v>131</v>
      </c>
      <c r="B13" s="22" t="s">
        <v>26</v>
      </c>
      <c r="C13" s="23" t="s">
        <v>783</v>
      </c>
      <c r="D13" s="21" t="s">
        <v>784</v>
      </c>
      <c r="E13" s="24" t="s">
        <v>785</v>
      </c>
      <c r="F13" s="12">
        <v>2607450</v>
      </c>
      <c r="G13" s="34">
        <v>2244400</v>
      </c>
      <c r="H13" s="13">
        <v>363050</v>
      </c>
      <c r="I13" s="35" t="s">
        <v>786</v>
      </c>
      <c r="J13" s="3" t="s">
        <v>761</v>
      </c>
      <c r="XCO13"/>
      <c r="XCP13"/>
      <c r="XCQ13"/>
      <c r="XCR13"/>
    </row>
    <row r="14" spans="1:10 16317:16320" s="3" customFormat="1" ht="36">
      <c r="A14" s="21">
        <v>139</v>
      </c>
      <c r="B14" s="22" t="s">
        <v>26</v>
      </c>
      <c r="C14" s="23" t="s">
        <v>787</v>
      </c>
      <c r="D14" s="21" t="s">
        <v>788</v>
      </c>
      <c r="E14" s="24" t="s">
        <v>789</v>
      </c>
      <c r="F14" s="12">
        <v>2264800</v>
      </c>
      <c r="G14" s="34">
        <v>344000</v>
      </c>
      <c r="H14" s="13">
        <v>1920800</v>
      </c>
      <c r="I14" s="36" t="s">
        <v>790</v>
      </c>
      <c r="J14" s="3" t="s">
        <v>761</v>
      </c>
      <c r="XCO14"/>
      <c r="XCP14"/>
      <c r="XCQ14"/>
      <c r="XCR14"/>
    </row>
    <row r="15" spans="1:10 16317:16320" s="2" customFormat="1" ht="36">
      <c r="A15" s="8">
        <v>143</v>
      </c>
      <c r="B15" s="9" t="s">
        <v>26</v>
      </c>
      <c r="C15" s="15" t="s">
        <v>428</v>
      </c>
      <c r="D15" s="8" t="s">
        <v>429</v>
      </c>
      <c r="E15" s="16" t="s">
        <v>791</v>
      </c>
      <c r="F15" s="30">
        <v>4352602.2699999996</v>
      </c>
      <c r="G15" s="31">
        <v>4352602.2699999996</v>
      </c>
      <c r="H15" s="32">
        <v>0</v>
      </c>
      <c r="I15" s="33" t="s">
        <v>792</v>
      </c>
      <c r="XCO15" s="19"/>
      <c r="XCP15" s="19"/>
      <c r="XCQ15" s="19"/>
      <c r="XCR15" s="19"/>
    </row>
    <row r="16" spans="1:10 16317:16320" s="3" customFormat="1" ht="48">
      <c r="A16" s="37">
        <v>202</v>
      </c>
      <c r="B16" s="22" t="s">
        <v>26</v>
      </c>
      <c r="C16" s="23" t="s">
        <v>793</v>
      </c>
      <c r="D16" s="21" t="s">
        <v>794</v>
      </c>
      <c r="E16" s="24" t="s">
        <v>795</v>
      </c>
      <c r="F16" s="12">
        <v>2759300</v>
      </c>
      <c r="G16" s="34">
        <v>1731200</v>
      </c>
      <c r="H16" s="13">
        <v>1028100</v>
      </c>
      <c r="I16" s="35" t="s">
        <v>796</v>
      </c>
      <c r="J16" s="3" t="s">
        <v>761</v>
      </c>
      <c r="XCO16"/>
      <c r="XCP16"/>
      <c r="XCQ16"/>
      <c r="XCR16"/>
    </row>
    <row r="17" spans="1:10 16317:16320" s="3" customFormat="1" ht="36">
      <c r="A17" s="21">
        <v>211</v>
      </c>
      <c r="B17" s="22" t="s">
        <v>26</v>
      </c>
      <c r="C17" s="23" t="s">
        <v>797</v>
      </c>
      <c r="D17" s="21" t="s">
        <v>798</v>
      </c>
      <c r="E17" s="24" t="s">
        <v>799</v>
      </c>
      <c r="F17" s="12">
        <v>2479330</v>
      </c>
      <c r="G17" s="34">
        <v>649759.99529999995</v>
      </c>
      <c r="H17" s="13">
        <v>1829570.0046999999</v>
      </c>
      <c r="I17" s="35" t="s">
        <v>800</v>
      </c>
      <c r="J17" s="3" t="s">
        <v>761</v>
      </c>
      <c r="XCO17"/>
      <c r="XCP17"/>
      <c r="XCQ17"/>
      <c r="XCR17"/>
    </row>
    <row r="18" spans="1:10 16317:16320" s="3" customFormat="1" ht="48">
      <c r="A18" s="37">
        <v>228</v>
      </c>
      <c r="B18" s="22" t="s">
        <v>26</v>
      </c>
      <c r="C18" s="23" t="s">
        <v>801</v>
      </c>
      <c r="D18" s="21" t="s">
        <v>802</v>
      </c>
      <c r="E18" s="24" t="s">
        <v>803</v>
      </c>
      <c r="F18" s="12">
        <v>4535100</v>
      </c>
      <c r="G18" s="34">
        <v>2541300</v>
      </c>
      <c r="H18" s="13">
        <v>1993800</v>
      </c>
      <c r="I18" s="38" t="s">
        <v>804</v>
      </c>
      <c r="J18" s="3" t="s">
        <v>761</v>
      </c>
      <c r="XCO18"/>
      <c r="XCP18"/>
      <c r="XCQ18"/>
      <c r="XCR18"/>
    </row>
    <row r="19" spans="1:10 16317:16320" s="3" customFormat="1" ht="24">
      <c r="A19" s="37">
        <v>238</v>
      </c>
      <c r="B19" s="22" t="s">
        <v>696</v>
      </c>
      <c r="C19" s="23" t="s">
        <v>805</v>
      </c>
      <c r="D19" s="21" t="s">
        <v>806</v>
      </c>
      <c r="E19" s="24" t="s">
        <v>807</v>
      </c>
      <c r="F19" s="39">
        <v>23453084.23</v>
      </c>
      <c r="G19" s="39">
        <v>23358616.23</v>
      </c>
      <c r="H19" s="39">
        <f>F19-G19</f>
        <v>94468</v>
      </c>
      <c r="I19" s="38" t="s">
        <v>808</v>
      </c>
      <c r="J19" s="3" t="s">
        <v>761</v>
      </c>
      <c r="XCO19"/>
      <c r="XCP19"/>
      <c r="XCQ19"/>
      <c r="XCR19"/>
    </row>
    <row r="20" spans="1:10 16317:16320" s="3" customFormat="1" ht="43.15" customHeight="1">
      <c r="A20" s="37">
        <v>236</v>
      </c>
      <c r="B20" s="22" t="s">
        <v>696</v>
      </c>
      <c r="C20" s="40" t="s">
        <v>809</v>
      </c>
      <c r="D20" s="21" t="s">
        <v>810</v>
      </c>
      <c r="E20" s="41" t="s">
        <v>811</v>
      </c>
      <c r="F20" s="42">
        <v>77481034.170000002</v>
      </c>
      <c r="G20" s="42">
        <v>77481034.170000002</v>
      </c>
      <c r="H20" s="42">
        <v>0</v>
      </c>
      <c r="I20" s="43" t="s">
        <v>812</v>
      </c>
    </row>
  </sheetData>
  <autoFilter ref="A3:XEX20"/>
  <mergeCells count="9">
    <mergeCell ref="F1:F2"/>
    <mergeCell ref="G1:G2"/>
    <mergeCell ref="H1:H2"/>
    <mergeCell ref="I1:I3"/>
    <mergeCell ref="A1:A3"/>
    <mergeCell ref="B1:B3"/>
    <mergeCell ref="C1:C3"/>
    <mergeCell ref="D1:D3"/>
    <mergeCell ref="E1:E3"/>
  </mergeCells>
  <phoneticPr fontId="24" type="noConversion"/>
  <conditionalFormatting sqref="C4">
    <cfRule type="duplicateValues" dxfId="15" priority="3"/>
  </conditionalFormatting>
  <conditionalFormatting sqref="E4">
    <cfRule type="duplicateValues" dxfId="14" priority="4"/>
  </conditionalFormatting>
  <conditionalFormatting sqref="C13">
    <cfRule type="duplicateValues" dxfId="13" priority="14"/>
  </conditionalFormatting>
  <conditionalFormatting sqref="C14">
    <cfRule type="duplicateValues" dxfId="12" priority="13"/>
  </conditionalFormatting>
  <conditionalFormatting sqref="C15">
    <cfRule type="duplicateValues" dxfId="11" priority="12"/>
  </conditionalFormatting>
  <conditionalFormatting sqref="C16">
    <cfRule type="duplicateValues" dxfId="10" priority="11"/>
  </conditionalFormatting>
  <conditionalFormatting sqref="C17">
    <cfRule type="duplicateValues" dxfId="9" priority="8"/>
  </conditionalFormatting>
  <conditionalFormatting sqref="E17">
    <cfRule type="duplicateValues" dxfId="8" priority="10"/>
  </conditionalFormatting>
  <conditionalFormatting sqref="C18">
    <cfRule type="duplicateValues" dxfId="7" priority="7"/>
  </conditionalFormatting>
  <conditionalFormatting sqref="E18">
    <cfRule type="duplicateValues" dxfId="6" priority="9"/>
  </conditionalFormatting>
  <conditionalFormatting sqref="C19">
    <cfRule type="duplicateValues" dxfId="5" priority="5"/>
  </conditionalFormatting>
  <conditionalFormatting sqref="E19">
    <cfRule type="duplicateValues" dxfId="4" priority="6"/>
  </conditionalFormatting>
  <conditionalFormatting sqref="C20">
    <cfRule type="duplicateValues" dxfId="3" priority="1"/>
  </conditionalFormatting>
  <conditionalFormatting sqref="E20">
    <cfRule type="duplicateValues" dxfId="2" priority="2"/>
  </conditionalFormatting>
  <conditionalFormatting sqref="E5:E16">
    <cfRule type="duplicateValues" dxfId="1" priority="16"/>
  </conditionalFormatting>
  <conditionalFormatting sqref="C1:C3 C5:C12">
    <cfRule type="duplicateValues" dxfId="0" priority="15"/>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sheet1</vt:lpstr>
      <vt:lpstr>附表3-不划分企业类型 </vt:lpstr>
      <vt:lpstr>全额核减</vt:lpstr>
      <vt:lpstr>sheet1!Print_Area</vt:lpstr>
      <vt:lpstr>'附表3-不划分企业类型 '!Print_Area</vt:lpstr>
      <vt:lpstr>sheet1!Print_Titles</vt:lpstr>
      <vt:lpstr>'附表3-不划分企业类型 '!Print_Titles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MSZ</cp:lastModifiedBy>
  <cp:lastPrinted>2025-11-12T03:26:28Z</cp:lastPrinted>
  <dcterms:created xsi:type="dcterms:W3CDTF">2021-10-15T00:36:00Z</dcterms:created>
  <dcterms:modified xsi:type="dcterms:W3CDTF">2025-11-25T07:07:37Z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67D554DCEFF94E43862BE8A7453F6CAB_13</vt:lpwstr>
  </property>
  <property fmtid="{D5CDD505-2E9C-101B-9397-08002B2CF9AE}" pid="3" name="KSOProductBuildVer">
    <vt:lpwstr>2052-12.1.0.23542</vt:lpwstr>
  </property>
  <property fmtid="{D5CDD505-2E9C-101B-9397-08002B2CF9AE}" pid="4" name="KSOReadingLayout">
    <vt:bool>true</vt:bool>
  </property>
</Properties>
</file>